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1160" tabRatio="711"/>
  </bookViews>
  <sheets>
    <sheet name="申込１" sheetId="1" r:id="rId1"/>
    <sheet name="エントリー集計データ" sheetId="15" state="hidden" r:id="rId2"/>
  </sheets>
  <definedNames>
    <definedName name="_xlnm.Print_Area" localSheetId="0">申込１!$N$2:$T$57,申込１!$Y$2:$AK$48,申込１!$AP$2:$AU$48,申込１!$AX$2:$BF$48</definedName>
    <definedName name="Z_190C3094_A738_4124_8874_74F158CE3F76_.wvu.PrintArea" localSheetId="0" hidden="1">申込１!$AP$2:$BF$48</definedName>
    <definedName name="Z_4EAC653A_9D88_4D70_A75C_EFB4EA9B306F_.wvu.PrintArea" localSheetId="0" hidden="1">申込１!$Y$2:$AJ$48</definedName>
    <definedName name="Z_8C013384_B3A3_4BA1_9FB7_E1F9CD77BBB2_.wvu.PrintArea" localSheetId="0" hidden="1">申込１!$N$2:$T$57</definedName>
  </definedNames>
  <calcPr calcId="124519"/>
  <customWorkbookViews>
    <customWorkbookView name="一般種目　複の印刷" guid="{4EAC653A-9D88-4D70-A75C-EFB4EA9B306F}" maximized="1" xWindow="1" yWindow="1" windowWidth="1243" windowHeight="708" tabRatio="711" activeSheetId="1"/>
    <customWorkbookView name="一般種目　単の印刷" guid="{8C013384-B3A3-4BA1-9FB7-E1F9CD77BBB2}" maximized="1" xWindow="1" yWindow="1" windowWidth="1243" windowHeight="708" tabRatio="711" activeSheetId="1"/>
    <customWorkbookView name="一般混合複　参加集計印刷" guid="{190C3094-A738-4124-8874-74F158CE3F76}" maximized="1" xWindow="1" yWindow="1" windowWidth="1243" windowHeight="708" tabRatio="711" activeSheetId="1"/>
  </customWorkbookViews>
</workbook>
</file>

<file path=xl/calcChain.xml><?xml version="1.0" encoding="utf-8"?>
<calcChain xmlns="http://schemas.openxmlformats.org/spreadsheetml/2006/main">
  <c r="AU10" i="1"/>
  <c r="AU11"/>
  <c r="AU12"/>
  <c r="AU13"/>
  <c r="AU14"/>
  <c r="AU15"/>
  <c r="AU16"/>
  <c r="AU17"/>
  <c r="AU18"/>
  <c r="AU19"/>
  <c r="AU20"/>
  <c r="AU21"/>
  <c r="AU22"/>
  <c r="AU23"/>
  <c r="AU24"/>
  <c r="AU25"/>
  <c r="AU26"/>
  <c r="AU27"/>
  <c r="AU28"/>
  <c r="AU29"/>
  <c r="AU30"/>
  <c r="AU31"/>
  <c r="AU32"/>
  <c r="AU33"/>
  <c r="AU34"/>
  <c r="AU35"/>
  <c r="AU36"/>
  <c r="AU37"/>
  <c r="AU38"/>
  <c r="AU39"/>
  <c r="AU40"/>
  <c r="AU41"/>
  <c r="AU42"/>
  <c r="AU43"/>
  <c r="AU44"/>
  <c r="AU45"/>
  <c r="AU46"/>
  <c r="AU47"/>
  <c r="AU48"/>
  <c r="AU9"/>
  <c r="AK9"/>
  <c r="AK10"/>
  <c r="AK11"/>
  <c r="AK12"/>
  <c r="AK13"/>
  <c r="AK14"/>
  <c r="AK15"/>
  <c r="AK16"/>
  <c r="AK17"/>
  <c r="AK18"/>
  <c r="AK19"/>
  <c r="AK20"/>
  <c r="AK21"/>
  <c r="AK22"/>
  <c r="AK23"/>
  <c r="AK24"/>
  <c r="AK25"/>
  <c r="AK26"/>
  <c r="AK27"/>
  <c r="AK28"/>
  <c r="AK29"/>
  <c r="AK30"/>
  <c r="AK31"/>
  <c r="AK32"/>
  <c r="AK33"/>
  <c r="AK34"/>
  <c r="AK35"/>
  <c r="AK36"/>
  <c r="AK37"/>
  <c r="AK38"/>
  <c r="AK39"/>
  <c r="AK40"/>
  <c r="AK41"/>
  <c r="AK42"/>
  <c r="AK43"/>
  <c r="AK44"/>
  <c r="AK45"/>
  <c r="AK46"/>
  <c r="AK47"/>
  <c r="AK48"/>
  <c r="AD9"/>
  <c r="AD10"/>
  <c r="AD11"/>
  <c r="AD12"/>
  <c r="AD13"/>
  <c r="AD14"/>
  <c r="AD15"/>
  <c r="AD16"/>
  <c r="AD17"/>
  <c r="AD18"/>
  <c r="AD19"/>
  <c r="AD20"/>
  <c r="AD21"/>
  <c r="AD22"/>
  <c r="AD23"/>
  <c r="AD24"/>
  <c r="AD25"/>
  <c r="AD26"/>
  <c r="AD27"/>
  <c r="AD28"/>
  <c r="AD29"/>
  <c r="AD30"/>
  <c r="AD31"/>
  <c r="AD32"/>
  <c r="AD33"/>
  <c r="AD34"/>
  <c r="AD35"/>
  <c r="AD36"/>
  <c r="AD37"/>
  <c r="AD38"/>
  <c r="AD39"/>
  <c r="AD40"/>
  <c r="AD41"/>
  <c r="AD42"/>
  <c r="AD43"/>
  <c r="AD44"/>
  <c r="AD45"/>
  <c r="AD46"/>
  <c r="AD47"/>
  <c r="AD48"/>
  <c r="S9"/>
  <c r="S54"/>
  <c r="S55"/>
  <c r="S56"/>
  <c r="S57"/>
  <c r="S53"/>
  <c r="S50"/>
  <c r="T56"/>
  <c r="S32"/>
  <c r="S33"/>
  <c r="S34"/>
  <c r="S35"/>
  <c r="S36"/>
  <c r="S37"/>
  <c r="S38"/>
  <c r="S39"/>
  <c r="S40"/>
  <c r="S41"/>
  <c r="S42"/>
  <c r="S43"/>
  <c r="S44"/>
  <c r="S45"/>
  <c r="S46"/>
  <c r="S47"/>
  <c r="S48"/>
  <c r="S49"/>
  <c r="S31"/>
  <c r="S28"/>
  <c r="S10"/>
  <c r="S11"/>
  <c r="S12"/>
  <c r="S13"/>
  <c r="S14"/>
  <c r="S15"/>
  <c r="S16"/>
  <c r="S17"/>
  <c r="S18"/>
  <c r="S19"/>
  <c r="S20"/>
  <c r="S21"/>
  <c r="S22"/>
  <c r="S23"/>
  <c r="S24"/>
  <c r="S25"/>
  <c r="S26"/>
  <c r="S27"/>
  <c r="Q9"/>
  <c r="AS48"/>
  <c r="AS47"/>
  <c r="AS46"/>
  <c r="AS45"/>
  <c r="AS44"/>
  <c r="AS43"/>
  <c r="AS42"/>
  <c r="AS41"/>
  <c r="AS40"/>
  <c r="AS39"/>
  <c r="AS38"/>
  <c r="AS37"/>
  <c r="AS36"/>
  <c r="AS35"/>
  <c r="AS34"/>
  <c r="AS33"/>
  <c r="AS32"/>
  <c r="AS31"/>
  <c r="AS30"/>
  <c r="AS29"/>
  <c r="AS28"/>
  <c r="AS27"/>
  <c r="AS26"/>
  <c r="AS25"/>
  <c r="AS24"/>
  <c r="AS23"/>
  <c r="AS22"/>
  <c r="AS21"/>
  <c r="AS20"/>
  <c r="AS19"/>
  <c r="AS18"/>
  <c r="AS17"/>
  <c r="AS16"/>
  <c r="AS15"/>
  <c r="AS14"/>
  <c r="AS13"/>
  <c r="AS12"/>
  <c r="AS11"/>
  <c r="AS10"/>
  <c r="AS9"/>
  <c r="AI48"/>
  <c r="AI47"/>
  <c r="AI46"/>
  <c r="AI45"/>
  <c r="AI44"/>
  <c r="AI43"/>
  <c r="AI42"/>
  <c r="AI41"/>
  <c r="AI40"/>
  <c r="AI39"/>
  <c r="AI38"/>
  <c r="AI37"/>
  <c r="AI36"/>
  <c r="AI35"/>
  <c r="AI34"/>
  <c r="AI33"/>
  <c r="AI32"/>
  <c r="AI31"/>
  <c r="AI30"/>
  <c r="AI29"/>
  <c r="AI28"/>
  <c r="AI27"/>
  <c r="AI26"/>
  <c r="AI25"/>
  <c r="AI24"/>
  <c r="AI23"/>
  <c r="AI22"/>
  <c r="AI21"/>
  <c r="AI20"/>
  <c r="AI19"/>
  <c r="AI18"/>
  <c r="AI17"/>
  <c r="AI16"/>
  <c r="AI15"/>
  <c r="AI14"/>
  <c r="AI13"/>
  <c r="AI12"/>
  <c r="AI11"/>
  <c r="AI10"/>
  <c r="AI9"/>
  <c r="AB48"/>
  <c r="AB47"/>
  <c r="AB46"/>
  <c r="AB45"/>
  <c r="AB44"/>
  <c r="AB43"/>
  <c r="AB42"/>
  <c r="AB41"/>
  <c r="AB40"/>
  <c r="AB39"/>
  <c r="AB38"/>
  <c r="AB37"/>
  <c r="AB36"/>
  <c r="AB35"/>
  <c r="AB34"/>
  <c r="AB33"/>
  <c r="AB32"/>
  <c r="AB31"/>
  <c r="AB30"/>
  <c r="AB29"/>
  <c r="AB28"/>
  <c r="AB27"/>
  <c r="AB26"/>
  <c r="AB25"/>
  <c r="AB24"/>
  <c r="AB23"/>
  <c r="AB22"/>
  <c r="AB21"/>
  <c r="AB20"/>
  <c r="AB19"/>
  <c r="AB18"/>
  <c r="AB17"/>
  <c r="AB16"/>
  <c r="AB15"/>
  <c r="AB14"/>
  <c r="AB13"/>
  <c r="AB12"/>
  <c r="AB11"/>
  <c r="AB10"/>
  <c r="AB9"/>
  <c r="Q57"/>
  <c r="Q56"/>
  <c r="Q55"/>
  <c r="Q54"/>
  <c r="Q53"/>
  <c r="Q50"/>
  <c r="Q49"/>
  <c r="Q48"/>
  <c r="Q47"/>
  <c r="Q46"/>
  <c r="Q45"/>
  <c r="Q44"/>
  <c r="Q43"/>
  <c r="Q42"/>
  <c r="Q41"/>
  <c r="Q40"/>
  <c r="Q39"/>
  <c r="Q38"/>
  <c r="Q37"/>
  <c r="Q36"/>
  <c r="Q35"/>
  <c r="Q34"/>
  <c r="Q33"/>
  <c r="Q32"/>
  <c r="Q31"/>
  <c r="Q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AN48"/>
  <c r="W48"/>
  <c r="L48"/>
  <c r="AN47"/>
  <c r="W47"/>
  <c r="L47"/>
  <c r="AN46"/>
  <c r="W46"/>
  <c r="L46"/>
  <c r="AN45"/>
  <c r="W45"/>
  <c r="L45"/>
  <c r="AN44"/>
  <c r="W44"/>
  <c r="L44"/>
  <c r="AN43"/>
  <c r="W43"/>
  <c r="L43"/>
  <c r="AN42"/>
  <c r="W42"/>
  <c r="L42"/>
  <c r="AN41"/>
  <c r="W41"/>
  <c r="L41"/>
  <c r="AN40"/>
  <c r="W40"/>
  <c r="L40"/>
  <c r="AN39"/>
  <c r="W39"/>
  <c r="L39"/>
  <c r="AN38"/>
  <c r="W38"/>
  <c r="L38"/>
  <c r="AN37"/>
  <c r="W37"/>
  <c r="L37"/>
  <c r="AN36"/>
  <c r="W36"/>
  <c r="L36"/>
  <c r="AN35"/>
  <c r="W35"/>
  <c r="L35"/>
  <c r="AN34"/>
  <c r="W34"/>
  <c r="L34"/>
  <c r="AN33"/>
  <c r="W33"/>
  <c r="L33"/>
  <c r="AN32"/>
  <c r="W32"/>
  <c r="L32"/>
  <c r="AN31"/>
  <c r="W31"/>
  <c r="L31"/>
  <c r="AN30"/>
  <c r="W30"/>
  <c r="L30"/>
  <c r="AN29"/>
  <c r="W29"/>
  <c r="L29"/>
  <c r="AN28"/>
  <c r="W28"/>
  <c r="L28"/>
  <c r="AN27"/>
  <c r="W27"/>
  <c r="L27"/>
  <c r="AN26"/>
  <c r="W26"/>
  <c r="L26"/>
  <c r="AN25"/>
  <c r="W25"/>
  <c r="L25"/>
  <c r="AN24"/>
  <c r="W24"/>
  <c r="L24"/>
  <c r="AN23"/>
  <c r="W23"/>
  <c r="L23"/>
  <c r="AN22"/>
  <c r="W22"/>
  <c r="L22"/>
  <c r="AN21"/>
  <c r="W21"/>
  <c r="L21"/>
  <c r="AN20"/>
  <c r="W20"/>
  <c r="L20"/>
  <c r="AN19"/>
  <c r="W19"/>
  <c r="L19"/>
  <c r="AN18"/>
  <c r="W18"/>
  <c r="L18"/>
  <c r="AN17"/>
  <c r="W17"/>
  <c r="L17"/>
  <c r="AN16"/>
  <c r="W16"/>
  <c r="L16"/>
  <c r="AN15"/>
  <c r="W15"/>
  <c r="L15"/>
  <c r="AN14"/>
  <c r="W14"/>
  <c r="L14"/>
  <c r="AN13"/>
  <c r="W13"/>
  <c r="L13"/>
  <c r="AN12"/>
  <c r="W12"/>
  <c r="L12"/>
  <c r="AN11"/>
  <c r="W11"/>
  <c r="L11"/>
  <c r="AN10"/>
  <c r="W10"/>
  <c r="L10"/>
  <c r="AN9"/>
  <c r="W9"/>
  <c r="L9"/>
  <c r="T54"/>
  <c r="T55"/>
  <c r="T57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3"/>
  <c r="T31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BJ29"/>
  <c r="BK29" s="1"/>
  <c r="BL29"/>
  <c r="BM29" s="1"/>
  <c r="BJ30"/>
  <c r="BK30" s="1"/>
  <c r="BL30"/>
  <c r="BM30"/>
  <c r="BJ31"/>
  <c r="BK31" s="1"/>
  <c r="BL31"/>
  <c r="BM31" s="1"/>
  <c r="BJ32"/>
  <c r="BK32" s="1"/>
  <c r="BL32"/>
  <c r="BM32" s="1"/>
  <c r="BJ33"/>
  <c r="BK33" s="1"/>
  <c r="BL33"/>
  <c r="BM33" s="1"/>
  <c r="BJ34"/>
  <c r="BK34" s="1"/>
  <c r="BL34"/>
  <c r="BM34" s="1"/>
  <c r="BJ35"/>
  <c r="BK35" s="1"/>
  <c r="BL35"/>
  <c r="BM35" s="1"/>
  <c r="BJ36"/>
  <c r="BK36" s="1"/>
  <c r="BL36"/>
  <c r="BM36" s="1"/>
  <c r="BJ37"/>
  <c r="BK37" s="1"/>
  <c r="BL37"/>
  <c r="BM37" s="1"/>
  <c r="BJ38"/>
  <c r="BK38" s="1"/>
  <c r="BL38"/>
  <c r="BM38" s="1"/>
  <c r="BJ39"/>
  <c r="BK39" s="1"/>
  <c r="BL39"/>
  <c r="BM39" s="1"/>
  <c r="BJ40"/>
  <c r="BK40" s="1"/>
  <c r="BL40"/>
  <c r="BM40" s="1"/>
  <c r="BJ41"/>
  <c r="BK41" s="1"/>
  <c r="BL41"/>
  <c r="BM41" s="1"/>
  <c r="BJ42"/>
  <c r="BK42" s="1"/>
  <c r="BL42"/>
  <c r="BM42" s="1"/>
  <c r="BJ43"/>
  <c r="BK43" s="1"/>
  <c r="BL43"/>
  <c r="BM43" s="1"/>
  <c r="BJ44"/>
  <c r="BK44" s="1"/>
  <c r="BL44"/>
  <c r="BM44" s="1"/>
  <c r="BJ45"/>
  <c r="BK45" s="1"/>
  <c r="BL45"/>
  <c r="BM45" s="1"/>
  <c r="BJ46"/>
  <c r="BK46" s="1"/>
  <c r="BL46"/>
  <c r="BM46" s="1"/>
  <c r="BJ47"/>
  <c r="BK47" s="1"/>
  <c r="BL47"/>
  <c r="BM47" s="1"/>
  <c r="BJ48"/>
  <c r="BK48" s="1"/>
  <c r="BL48"/>
  <c r="BM48" s="1"/>
  <c r="N194" i="15"/>
  <c r="N156"/>
  <c r="N157"/>
  <c r="N158"/>
  <c r="N159"/>
  <c r="N160"/>
  <c r="N161"/>
  <c r="N162"/>
  <c r="N163"/>
  <c r="N164"/>
  <c r="N165"/>
  <c r="N166"/>
  <c r="N167"/>
  <c r="N168"/>
  <c r="N169"/>
  <c r="N170"/>
  <c r="N171"/>
  <c r="N172"/>
  <c r="N173"/>
  <c r="N174"/>
  <c r="N175"/>
  <c r="N176"/>
  <c r="N177"/>
  <c r="N178"/>
  <c r="N179"/>
  <c r="N180"/>
  <c r="N181"/>
  <c r="N182"/>
  <c r="N183"/>
  <c r="N184"/>
  <c r="N185"/>
  <c r="N186"/>
  <c r="N187"/>
  <c r="N188"/>
  <c r="N189"/>
  <c r="N190"/>
  <c r="N191"/>
  <c r="N192"/>
  <c r="N193"/>
  <c r="N155"/>
  <c r="O221"/>
  <c r="AZ6" i="1"/>
  <c r="BA6" s="1"/>
  <c r="P155" i="15" s="1"/>
  <c r="G14" i="1"/>
  <c r="G22"/>
  <c r="G30"/>
  <c r="G38"/>
  <c r="G46"/>
  <c r="F17"/>
  <c r="F25"/>
  <c r="F33"/>
  <c r="F41"/>
  <c r="G21"/>
  <c r="G29"/>
  <c r="G45"/>
  <c r="F24"/>
  <c r="F40"/>
  <c r="G20"/>
  <c r="G28"/>
  <c r="G44"/>
  <c r="F23"/>
  <c r="F39"/>
  <c r="G19"/>
  <c r="G43"/>
  <c r="F22"/>
  <c r="F38"/>
  <c r="F13"/>
  <c r="G9"/>
  <c r="F37"/>
  <c r="G11"/>
  <c r="G10"/>
  <c r="G18"/>
  <c r="G26"/>
  <c r="G42"/>
  <c r="F21"/>
  <c r="F29"/>
  <c r="F45"/>
  <c r="F11"/>
  <c r="G17"/>
  <c r="G25"/>
  <c r="G33"/>
  <c r="G41"/>
  <c r="F12"/>
  <c r="F20"/>
  <c r="F28"/>
  <c r="F36"/>
  <c r="F44"/>
  <c r="F10"/>
  <c r="G16"/>
  <c r="G24"/>
  <c r="G32"/>
  <c r="G40"/>
  <c r="G48"/>
  <c r="F19"/>
  <c r="F27"/>
  <c r="F35"/>
  <c r="F43"/>
  <c r="F9"/>
  <c r="G15"/>
  <c r="G23"/>
  <c r="G31"/>
  <c r="G39"/>
  <c r="G47"/>
  <c r="F18"/>
  <c r="F26"/>
  <c r="F34"/>
  <c r="F42"/>
  <c r="G13"/>
  <c r="G37"/>
  <c r="F16"/>
  <c r="F32"/>
  <c r="F48"/>
  <c r="G12"/>
  <c r="G36"/>
  <c r="F15"/>
  <c r="F31"/>
  <c r="F47"/>
  <c r="G27"/>
  <c r="G35"/>
  <c r="F14"/>
  <c r="F30"/>
  <c r="F46"/>
  <c r="G34"/>
  <c r="O155" i="15" l="1"/>
  <c r="AZ20" i="1" l="1"/>
  <c r="AZ21"/>
  <c r="AZ19"/>
  <c r="AZ7"/>
  <c r="AZ8"/>
  <c r="R43" i="15"/>
  <c r="T43" s="1"/>
  <c r="R44"/>
  <c r="T44" s="1"/>
  <c r="R45"/>
  <c r="T45" s="1"/>
  <c r="R46"/>
  <c r="T46" s="1"/>
  <c r="D43"/>
  <c r="G43"/>
  <c r="D44"/>
  <c r="G44"/>
  <c r="D45"/>
  <c r="G45"/>
  <c r="D46"/>
  <c r="G46"/>
  <c r="R42"/>
  <c r="T42" s="1"/>
  <c r="D42"/>
  <c r="G42"/>
  <c r="BA7" i="1" l="1"/>
  <c r="P156" i="15" s="1"/>
  <c r="O156"/>
  <c r="BA8" i="1"/>
  <c r="P157" i="15" s="1"/>
  <c r="O157"/>
  <c r="BA20" i="1"/>
  <c r="P169" i="15" s="1"/>
  <c r="O169"/>
  <c r="BA21" i="1"/>
  <c r="P170" i="15" s="1"/>
  <c r="O170"/>
  <c r="BA19" i="1"/>
  <c r="P168" i="15" s="1"/>
  <c r="O168"/>
  <c r="BF36" i="1"/>
  <c r="BF32" s="1"/>
  <c r="P220" i="15" s="1"/>
  <c r="BE32" i="1"/>
  <c r="O220" i="15" s="1"/>
  <c r="H110" l="1"/>
  <c r="L110" s="1"/>
  <c r="I111" l="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10"/>
  <c r="H111"/>
  <c r="L111" s="1"/>
  <c r="H112"/>
  <c r="L112" s="1"/>
  <c r="H113"/>
  <c r="L113" s="1"/>
  <c r="H114"/>
  <c r="L114" s="1"/>
  <c r="H115"/>
  <c r="L115" s="1"/>
  <c r="H116"/>
  <c r="L116" s="1"/>
  <c r="H117"/>
  <c r="L117" s="1"/>
  <c r="H118"/>
  <c r="L118" s="1"/>
  <c r="H119"/>
  <c r="L119" s="1"/>
  <c r="H120"/>
  <c r="L120" s="1"/>
  <c r="H121"/>
  <c r="L121" s="1"/>
  <c r="H122"/>
  <c r="L122" s="1"/>
  <c r="H123"/>
  <c r="L123" s="1"/>
  <c r="H124"/>
  <c r="L124" s="1"/>
  <c r="H125"/>
  <c r="L125" s="1"/>
  <c r="H126"/>
  <c r="L126" s="1"/>
  <c r="H127"/>
  <c r="L127" s="1"/>
  <c r="H128"/>
  <c r="L128" s="1"/>
  <c r="H129"/>
  <c r="L129" s="1"/>
  <c r="H130"/>
  <c r="L130" s="1"/>
  <c r="H131"/>
  <c r="L131" s="1"/>
  <c r="H132"/>
  <c r="L132" s="1"/>
  <c r="H133"/>
  <c r="L133" s="1"/>
  <c r="H134"/>
  <c r="L134" s="1"/>
  <c r="H135"/>
  <c r="L135" s="1"/>
  <c r="H136"/>
  <c r="L136" s="1"/>
  <c r="H137"/>
  <c r="L137" s="1"/>
  <c r="H138"/>
  <c r="L138" s="1"/>
  <c r="H139"/>
  <c r="L139" s="1"/>
  <c r="H140"/>
  <c r="L140" s="1"/>
  <c r="H141"/>
  <c r="L141" s="1"/>
  <c r="H142"/>
  <c r="L142" s="1"/>
  <c r="H143"/>
  <c r="L143" s="1"/>
  <c r="H144"/>
  <c r="L144" s="1"/>
  <c r="H145"/>
  <c r="L145" s="1"/>
  <c r="H146"/>
  <c r="L146" s="1"/>
  <c r="H147"/>
  <c r="L147" s="1"/>
  <c r="H148"/>
  <c r="L148" s="1"/>
  <c r="H149"/>
  <c r="L149" s="1"/>
  <c r="AZ46" i="1"/>
  <c r="AZ47"/>
  <c r="N3"/>
  <c r="Y3" s="1"/>
  <c r="AP3" s="1"/>
  <c r="AZ9"/>
  <c r="R107" i="15"/>
  <c r="S107"/>
  <c r="R89"/>
  <c r="S89"/>
  <c r="R90"/>
  <c r="S90"/>
  <c r="R91"/>
  <c r="S91"/>
  <c r="R92"/>
  <c r="S92"/>
  <c r="R93"/>
  <c r="S93"/>
  <c r="R94"/>
  <c r="S94"/>
  <c r="R95"/>
  <c r="S95"/>
  <c r="R96"/>
  <c r="S96"/>
  <c r="R97"/>
  <c r="S97"/>
  <c r="R98"/>
  <c r="S98"/>
  <c r="R99"/>
  <c r="S99"/>
  <c r="R100"/>
  <c r="S100"/>
  <c r="R101"/>
  <c r="S101"/>
  <c r="R102"/>
  <c r="S102"/>
  <c r="R103"/>
  <c r="S103"/>
  <c r="R104"/>
  <c r="S104"/>
  <c r="R105"/>
  <c r="S105"/>
  <c r="R106"/>
  <c r="S106"/>
  <c r="S88"/>
  <c r="R88"/>
  <c r="R49"/>
  <c r="R50"/>
  <c r="R51"/>
  <c r="R52"/>
  <c r="R53"/>
  <c r="R54"/>
  <c r="R55"/>
  <c r="R56"/>
  <c r="R57"/>
  <c r="G107"/>
  <c r="G106"/>
  <c r="G105"/>
  <c r="G103"/>
  <c r="G104"/>
  <c r="G98"/>
  <c r="G99"/>
  <c r="G100"/>
  <c r="G101"/>
  <c r="G102"/>
  <c r="G89"/>
  <c r="G90"/>
  <c r="G91"/>
  <c r="G92"/>
  <c r="G93"/>
  <c r="G94"/>
  <c r="G95"/>
  <c r="G96"/>
  <c r="G97"/>
  <c r="G88"/>
  <c r="G49"/>
  <c r="G50"/>
  <c r="G51"/>
  <c r="G52"/>
  <c r="G53"/>
  <c r="G54"/>
  <c r="G55"/>
  <c r="G56"/>
  <c r="G57"/>
  <c r="D104"/>
  <c r="D105"/>
  <c r="D106"/>
  <c r="D107"/>
  <c r="D89"/>
  <c r="D90"/>
  <c r="D91"/>
  <c r="D92"/>
  <c r="D93"/>
  <c r="D94"/>
  <c r="D95"/>
  <c r="D96"/>
  <c r="D97"/>
  <c r="D98"/>
  <c r="D99"/>
  <c r="D100"/>
  <c r="D101"/>
  <c r="D102"/>
  <c r="D103"/>
  <c r="D88"/>
  <c r="D87"/>
  <c r="D78"/>
  <c r="D79"/>
  <c r="D80"/>
  <c r="D81"/>
  <c r="D82"/>
  <c r="D83"/>
  <c r="D84"/>
  <c r="D85"/>
  <c r="D86"/>
  <c r="D69"/>
  <c r="D70"/>
  <c r="D71"/>
  <c r="D72"/>
  <c r="D73"/>
  <c r="D74"/>
  <c r="D75"/>
  <c r="D76"/>
  <c r="D77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1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22"/>
  <c r="D21"/>
  <c r="D3"/>
  <c r="D4"/>
  <c r="D5"/>
  <c r="D6"/>
  <c r="D7"/>
  <c r="D8"/>
  <c r="D9"/>
  <c r="D10"/>
  <c r="D11"/>
  <c r="D12"/>
  <c r="D13"/>
  <c r="D14"/>
  <c r="D15"/>
  <c r="D16"/>
  <c r="D17"/>
  <c r="D18"/>
  <c r="D19"/>
  <c r="D20"/>
  <c r="D2"/>
  <c r="F4" i="1"/>
  <c r="C18"/>
  <c r="C21"/>
  <c r="BE31"/>
  <c r="BE30"/>
  <c r="BE29"/>
  <c r="BE28"/>
  <c r="BE27"/>
  <c r="BE26"/>
  <c r="BE25"/>
  <c r="BE24"/>
  <c r="BE23"/>
  <c r="BE22"/>
  <c r="BE21"/>
  <c r="BE20"/>
  <c r="BE19"/>
  <c r="BE18"/>
  <c r="BE17"/>
  <c r="BE16"/>
  <c r="BE15"/>
  <c r="BE14"/>
  <c r="BE13"/>
  <c r="BE12"/>
  <c r="BE11"/>
  <c r="BE10"/>
  <c r="BE9"/>
  <c r="BE8"/>
  <c r="BE7"/>
  <c r="BE6"/>
  <c r="AZ44"/>
  <c r="AZ43"/>
  <c r="AZ42"/>
  <c r="AZ41"/>
  <c r="AZ40"/>
  <c r="AZ39"/>
  <c r="AZ38"/>
  <c r="AZ37"/>
  <c r="AZ36"/>
  <c r="AZ35"/>
  <c r="AZ34"/>
  <c r="AZ33"/>
  <c r="AZ32"/>
  <c r="AZ22"/>
  <c r="AZ23"/>
  <c r="AZ24"/>
  <c r="AZ25"/>
  <c r="AZ26"/>
  <c r="AZ27"/>
  <c r="AZ28"/>
  <c r="AZ29"/>
  <c r="AZ30"/>
  <c r="AZ31"/>
  <c r="AZ10"/>
  <c r="AZ11"/>
  <c r="AZ12"/>
  <c r="AZ13"/>
  <c r="AZ14"/>
  <c r="AZ15"/>
  <c r="AZ16"/>
  <c r="AZ17"/>
  <c r="AZ18"/>
  <c r="BF23" l="1"/>
  <c r="P211" i="15" s="1"/>
  <c r="O211"/>
  <c r="BF21" i="1"/>
  <c r="P209" i="15" s="1"/>
  <c r="O209"/>
  <c r="BF29" i="1"/>
  <c r="P217" i="15" s="1"/>
  <c r="O217"/>
  <c r="BF20" i="1"/>
  <c r="P208" i="15" s="1"/>
  <c r="O208"/>
  <c r="BF28" i="1"/>
  <c r="P216" i="15" s="1"/>
  <c r="O216"/>
  <c r="BF30" i="1"/>
  <c r="P218" i="15" s="1"/>
  <c r="O218"/>
  <c r="BF19" i="1"/>
  <c r="P207" i="15" s="1"/>
  <c r="O207"/>
  <c r="BF27" i="1"/>
  <c r="P215" i="15" s="1"/>
  <c r="O215"/>
  <c r="BF22" i="1"/>
  <c r="P210" i="15" s="1"/>
  <c r="O210"/>
  <c r="BF26" i="1"/>
  <c r="P214" i="15" s="1"/>
  <c r="O214"/>
  <c r="BF31" i="1"/>
  <c r="P219" i="15" s="1"/>
  <c r="O219"/>
  <c r="BF25" i="1"/>
  <c r="P213" i="15" s="1"/>
  <c r="O213"/>
  <c r="BF24" i="1"/>
  <c r="P212" i="15" s="1"/>
  <c r="O212"/>
  <c r="BF6" i="1"/>
  <c r="P194" i="15" s="1"/>
  <c r="O194"/>
  <c r="BF14" i="1"/>
  <c r="P202" i="15" s="1"/>
  <c r="O202"/>
  <c r="BF13" i="1"/>
  <c r="P201" i="15" s="1"/>
  <c r="O201"/>
  <c r="BF7" i="1"/>
  <c r="P195" i="15" s="1"/>
  <c r="O195"/>
  <c r="BF12" i="1"/>
  <c r="P200" i="15" s="1"/>
  <c r="O200"/>
  <c r="BF15" i="1"/>
  <c r="P203" i="15" s="1"/>
  <c r="O203"/>
  <c r="BF11" i="1"/>
  <c r="P199" i="15" s="1"/>
  <c r="O199"/>
  <c r="BF10" i="1"/>
  <c r="P198" i="15" s="1"/>
  <c r="O198"/>
  <c r="BF18" i="1"/>
  <c r="P206" i="15" s="1"/>
  <c r="O206"/>
  <c r="BF9" i="1"/>
  <c r="P197" i="15" s="1"/>
  <c r="O197"/>
  <c r="BF17" i="1"/>
  <c r="P205" i="15" s="1"/>
  <c r="O205"/>
  <c r="BF8" i="1"/>
  <c r="P196" i="15" s="1"/>
  <c r="O196"/>
  <c r="BF16" i="1"/>
  <c r="P204" i="15" s="1"/>
  <c r="O204"/>
  <c r="BA18" i="1"/>
  <c r="P167" i="15" s="1"/>
  <c r="O167"/>
  <c r="BA11" i="1"/>
  <c r="P160" i="15" s="1"/>
  <c r="O160"/>
  <c r="BA9" i="1"/>
  <c r="P158" i="15" s="1"/>
  <c r="O158"/>
  <c r="BA10" i="1"/>
  <c r="P159" i="15" s="1"/>
  <c r="O159"/>
  <c r="BA12" i="1"/>
  <c r="P161" i="15" s="1"/>
  <c r="O161"/>
  <c r="BA16" i="1"/>
  <c r="P165" i="15" s="1"/>
  <c r="O165"/>
  <c r="BA13" i="1"/>
  <c r="P162" i="15" s="1"/>
  <c r="O162"/>
  <c r="BA14" i="1"/>
  <c r="P163" i="15" s="1"/>
  <c r="O163"/>
  <c r="BA17" i="1"/>
  <c r="P166" i="15" s="1"/>
  <c r="O166"/>
  <c r="BA15" i="1"/>
  <c r="P164" i="15" s="1"/>
  <c r="O164"/>
  <c r="BA23" i="1"/>
  <c r="P172" i="15" s="1"/>
  <c r="O172"/>
  <c r="BA24" i="1"/>
  <c r="P173" i="15" s="1"/>
  <c r="O173"/>
  <c r="BA25" i="1"/>
  <c r="P174" i="15" s="1"/>
  <c r="O174"/>
  <c r="BA26" i="1"/>
  <c r="P175" i="15" s="1"/>
  <c r="O175"/>
  <c r="BA27" i="1"/>
  <c r="P176" i="15" s="1"/>
  <c r="O176"/>
  <c r="BA31" i="1"/>
  <c r="P180" i="15" s="1"/>
  <c r="O180"/>
  <c r="BA28" i="1"/>
  <c r="P177" i="15" s="1"/>
  <c r="O177"/>
  <c r="BA29" i="1"/>
  <c r="P178" i="15" s="1"/>
  <c r="O178"/>
  <c r="BA30" i="1"/>
  <c r="P179" i="15" s="1"/>
  <c r="O179"/>
  <c r="BA22" i="1"/>
  <c r="P171" i="15" s="1"/>
  <c r="O171"/>
  <c r="BA38" i="1"/>
  <c r="P187" i="15" s="1"/>
  <c r="O187"/>
  <c r="BA37" i="1"/>
  <c r="P186" i="15" s="1"/>
  <c r="O186"/>
  <c r="BA36" i="1"/>
  <c r="P185" i="15" s="1"/>
  <c r="O185"/>
  <c r="BA44" i="1"/>
  <c r="P193" i="15" s="1"/>
  <c r="O193"/>
  <c r="BA35" i="1"/>
  <c r="P184" i="15" s="1"/>
  <c r="O184"/>
  <c r="BA43" i="1"/>
  <c r="P192" i="15" s="1"/>
  <c r="O192"/>
  <c r="BA34" i="1"/>
  <c r="P183" i="15" s="1"/>
  <c r="O183"/>
  <c r="BA42" i="1"/>
  <c r="P191" i="15" s="1"/>
  <c r="O191"/>
  <c r="BA33" i="1"/>
  <c r="P182" i="15" s="1"/>
  <c r="O182"/>
  <c r="BA41" i="1"/>
  <c r="P190" i="15" s="1"/>
  <c r="O190"/>
  <c r="BA32" i="1"/>
  <c r="P181" i="15" s="1"/>
  <c r="O181"/>
  <c r="BA40" i="1"/>
  <c r="P189" i="15" s="1"/>
  <c r="O189"/>
  <c r="BA39" i="1"/>
  <c r="P188" i="15" s="1"/>
  <c r="O188"/>
  <c r="B44"/>
  <c r="B46"/>
  <c r="B43"/>
  <c r="B45"/>
  <c r="B42"/>
  <c r="Q4" i="1"/>
  <c r="AF4" s="1"/>
  <c r="AS4" s="1"/>
  <c r="AZ45" s="1"/>
  <c r="B152" i="15" s="1"/>
  <c r="C10" i="1"/>
  <c r="C13"/>
  <c r="C16"/>
  <c r="R56" s="1"/>
  <c r="C45" i="15" s="1"/>
  <c r="H45" s="1"/>
  <c r="C24" i="1"/>
  <c r="C32"/>
  <c r="C40"/>
  <c r="C48"/>
  <c r="B50" i="15"/>
  <c r="C15" i="1"/>
  <c r="R55" s="1"/>
  <c r="C44" i="15" s="1"/>
  <c r="H44" s="1"/>
  <c r="C23" i="1"/>
  <c r="C31"/>
  <c r="C39"/>
  <c r="C47"/>
  <c r="B51" i="15"/>
  <c r="C14" i="1"/>
  <c r="C22"/>
  <c r="C30"/>
  <c r="C38"/>
  <c r="C46"/>
  <c r="B52" i="15"/>
  <c r="C29" i="1"/>
  <c r="C37"/>
  <c r="C45"/>
  <c r="B53" i="15"/>
  <c r="C12" i="1"/>
  <c r="C20"/>
  <c r="C28"/>
  <c r="C36"/>
  <c r="C44"/>
  <c r="B54" i="15"/>
  <c r="C11" i="1"/>
  <c r="C19"/>
  <c r="C27"/>
  <c r="C35"/>
  <c r="C43"/>
  <c r="B55" i="15"/>
  <c r="C26" i="1"/>
  <c r="C34"/>
  <c r="C42"/>
  <c r="B56" i="15"/>
  <c r="C9" i="1"/>
  <c r="C17"/>
  <c r="C25"/>
  <c r="C33"/>
  <c r="C41"/>
  <c r="B57" i="15"/>
  <c r="B49"/>
  <c r="B100"/>
  <c r="B96"/>
  <c r="B92"/>
  <c r="B105"/>
  <c r="B88"/>
  <c r="T107"/>
  <c r="B106"/>
  <c r="B102"/>
  <c r="B91"/>
  <c r="B107"/>
  <c r="B103"/>
  <c r="B104"/>
  <c r="B99"/>
  <c r="B101"/>
  <c r="B98"/>
  <c r="B97"/>
  <c r="B95"/>
  <c r="B94"/>
  <c r="B93"/>
  <c r="B90"/>
  <c r="B89"/>
  <c r="T106"/>
  <c r="T104"/>
  <c r="T100"/>
  <c r="T96"/>
  <c r="T92"/>
  <c r="T105"/>
  <c r="T101"/>
  <c r="T97"/>
  <c r="T93"/>
  <c r="T89"/>
  <c r="T102"/>
  <c r="T98"/>
  <c r="T94"/>
  <c r="T90"/>
  <c r="T103"/>
  <c r="T99"/>
  <c r="T95"/>
  <c r="T91"/>
  <c r="T88"/>
  <c r="R57" i="1"/>
  <c r="C46" i="15" s="1"/>
  <c r="H46" s="1"/>
  <c r="R53" i="1"/>
  <c r="C42" i="15" s="1"/>
  <c r="H42" s="1"/>
  <c r="R54" i="1"/>
  <c r="C43" i="15" s="1"/>
  <c r="H43" s="1"/>
  <c r="BF33" i="1" l="1"/>
  <c r="P221" i="15" s="1"/>
  <c r="C151" s="1" a="1"/>
  <c r="E44"/>
  <c r="E43"/>
  <c r="E45"/>
  <c r="E46"/>
  <c r="C111"/>
  <c r="D111"/>
  <c r="E111"/>
  <c r="F111"/>
  <c r="G111"/>
  <c r="C112"/>
  <c r="D112"/>
  <c r="E112"/>
  <c r="F112"/>
  <c r="G112"/>
  <c r="C113"/>
  <c r="D113"/>
  <c r="E113"/>
  <c r="F113"/>
  <c r="G113"/>
  <c r="C114"/>
  <c r="D114"/>
  <c r="E114"/>
  <c r="F114"/>
  <c r="G114"/>
  <c r="C115"/>
  <c r="D115"/>
  <c r="E115"/>
  <c r="F115"/>
  <c r="G115"/>
  <c r="C116"/>
  <c r="D116"/>
  <c r="E116"/>
  <c r="F116"/>
  <c r="G116"/>
  <c r="C117"/>
  <c r="D117"/>
  <c r="E117"/>
  <c r="F117"/>
  <c r="G117"/>
  <c r="C118"/>
  <c r="D118"/>
  <c r="E118"/>
  <c r="F118"/>
  <c r="G118"/>
  <c r="C119"/>
  <c r="D119"/>
  <c r="E119"/>
  <c r="F119"/>
  <c r="G119"/>
  <c r="C120"/>
  <c r="D120"/>
  <c r="E120"/>
  <c r="F120"/>
  <c r="G120"/>
  <c r="C121"/>
  <c r="D121"/>
  <c r="E121"/>
  <c r="F121"/>
  <c r="G121"/>
  <c r="C122"/>
  <c r="D122"/>
  <c r="E122"/>
  <c r="F122"/>
  <c r="G122"/>
  <c r="C123"/>
  <c r="D123"/>
  <c r="E123"/>
  <c r="F123"/>
  <c r="G123"/>
  <c r="C124"/>
  <c r="D124"/>
  <c r="E124"/>
  <c r="F124"/>
  <c r="G124"/>
  <c r="C125"/>
  <c r="D125"/>
  <c r="E125"/>
  <c r="F125"/>
  <c r="G125"/>
  <c r="C126"/>
  <c r="D126"/>
  <c r="E126"/>
  <c r="F126"/>
  <c r="G126"/>
  <c r="C127"/>
  <c r="D127"/>
  <c r="E127"/>
  <c r="F127"/>
  <c r="G127"/>
  <c r="C128"/>
  <c r="D128"/>
  <c r="E128"/>
  <c r="F128"/>
  <c r="G128"/>
  <c r="C129"/>
  <c r="D129"/>
  <c r="E129"/>
  <c r="F129"/>
  <c r="G129"/>
  <c r="C130"/>
  <c r="D130"/>
  <c r="E130"/>
  <c r="F130"/>
  <c r="G130"/>
  <c r="C131"/>
  <c r="D131"/>
  <c r="E131"/>
  <c r="F131"/>
  <c r="G131"/>
  <c r="C132"/>
  <c r="D132"/>
  <c r="E132"/>
  <c r="F132"/>
  <c r="G132"/>
  <c r="C133"/>
  <c r="D133"/>
  <c r="E133"/>
  <c r="F133"/>
  <c r="G133"/>
  <c r="C134"/>
  <c r="D134"/>
  <c r="E134"/>
  <c r="F134"/>
  <c r="G134"/>
  <c r="C135"/>
  <c r="D135"/>
  <c r="E135"/>
  <c r="F135"/>
  <c r="G135"/>
  <c r="C136"/>
  <c r="D136"/>
  <c r="E136"/>
  <c r="F136"/>
  <c r="G136"/>
  <c r="C137"/>
  <c r="D137"/>
  <c r="E137"/>
  <c r="F137"/>
  <c r="G137"/>
  <c r="C138"/>
  <c r="D138"/>
  <c r="E138"/>
  <c r="F138"/>
  <c r="G138"/>
  <c r="C139"/>
  <c r="D139"/>
  <c r="E139"/>
  <c r="F139"/>
  <c r="G139"/>
  <c r="C140"/>
  <c r="D140"/>
  <c r="E140"/>
  <c r="F140"/>
  <c r="G140"/>
  <c r="C141"/>
  <c r="D141"/>
  <c r="E141"/>
  <c r="F141"/>
  <c r="G141"/>
  <c r="C142"/>
  <c r="D142"/>
  <c r="E142"/>
  <c r="F142"/>
  <c r="G142"/>
  <c r="C143"/>
  <c r="D143"/>
  <c r="E143"/>
  <c r="F143"/>
  <c r="G143"/>
  <c r="C144"/>
  <c r="D144"/>
  <c r="E144"/>
  <c r="F144"/>
  <c r="G144"/>
  <c r="C145"/>
  <c r="D145"/>
  <c r="E145"/>
  <c r="F145"/>
  <c r="G145"/>
  <c r="C146"/>
  <c r="D146"/>
  <c r="E146"/>
  <c r="F146"/>
  <c r="G146"/>
  <c r="C147"/>
  <c r="D147"/>
  <c r="E147"/>
  <c r="F147"/>
  <c r="G147"/>
  <c r="C148"/>
  <c r="D148"/>
  <c r="E148"/>
  <c r="F148"/>
  <c r="G148"/>
  <c r="C149"/>
  <c r="D149"/>
  <c r="E149"/>
  <c r="F149"/>
  <c r="G149"/>
  <c r="G110"/>
  <c r="E110"/>
  <c r="F110"/>
  <c r="D110"/>
  <c r="C110"/>
  <c r="I151" l="1"/>
  <c r="AK152"/>
  <c r="AQ152"/>
  <c r="S151"/>
  <c r="AC152"/>
  <c r="AI152"/>
  <c r="K151"/>
  <c r="G153"/>
  <c r="AW152"/>
  <c r="AG153"/>
  <c r="P151"/>
  <c r="BQ152"/>
  <c r="AY151"/>
  <c r="C152"/>
  <c r="BF151"/>
  <c r="BP152"/>
  <c r="AR151"/>
  <c r="X151"/>
  <c r="BO151"/>
  <c r="S152"/>
  <c r="E151"/>
  <c r="BI152"/>
  <c r="Y151"/>
  <c r="BN151"/>
  <c r="AS151"/>
  <c r="U153"/>
  <c r="AZ152"/>
  <c r="AN151"/>
  <c r="AT151"/>
  <c r="V153"/>
  <c r="AF151"/>
  <c r="AL151"/>
  <c r="N153"/>
  <c r="J152"/>
  <c r="BA153"/>
  <c r="AM151"/>
  <c r="BB152"/>
  <c r="H151"/>
  <c r="BE152"/>
  <c r="I153"/>
  <c r="AA153"/>
  <c r="D152"/>
  <c r="AU153"/>
  <c r="BG153"/>
  <c r="F153"/>
  <c r="Y153"/>
  <c r="K152"/>
  <c r="BP153"/>
  <c r="AT153"/>
  <c r="AP153"/>
  <c r="AV153"/>
  <c r="X152"/>
  <c r="AB151"/>
  <c r="T153"/>
  <c r="AW153"/>
  <c r="Y152"/>
  <c r="D153"/>
  <c r="AO153"/>
  <c r="Q152"/>
  <c r="M151"/>
  <c r="BD152"/>
  <c r="R153"/>
  <c r="BI153"/>
  <c r="AQ153"/>
  <c r="BK153"/>
  <c r="O151"/>
  <c r="AD152"/>
  <c r="G151"/>
  <c r="AX152"/>
  <c r="BM151"/>
  <c r="O153"/>
  <c r="AE151"/>
  <c r="Q153"/>
  <c r="AI153"/>
  <c r="BC153"/>
  <c r="AS152"/>
  <c r="AY152"/>
  <c r="AA151"/>
  <c r="J151"/>
  <c r="V151"/>
  <c r="AW151"/>
  <c r="AG151"/>
  <c r="BA151"/>
  <c r="AC153"/>
  <c r="R151"/>
  <c r="AO151"/>
  <c r="AV151"/>
  <c r="AD153"/>
  <c r="AD151"/>
  <c r="K153"/>
  <c r="BC151"/>
  <c r="AE153"/>
  <c r="C153"/>
  <c r="AU151"/>
  <c r="W153"/>
  <c r="AY153"/>
  <c r="BJ153"/>
  <c r="BC152"/>
  <c r="I152"/>
  <c r="P153"/>
  <c r="H153"/>
  <c r="BL151"/>
  <c r="AQ151"/>
  <c r="AX153"/>
  <c r="BD153"/>
  <c r="AF152"/>
  <c r="X153"/>
  <c r="M152"/>
  <c r="BN153"/>
  <c r="AV152"/>
  <c r="BO152"/>
  <c r="AJ153"/>
  <c r="BE153"/>
  <c r="AG152"/>
  <c r="N152"/>
  <c r="AR153"/>
  <c r="AH152"/>
  <c r="F152"/>
  <c r="AB153"/>
  <c r="Z152"/>
  <c r="BQ153"/>
  <c r="BM152"/>
  <c r="BJ152"/>
  <c r="L151"/>
  <c r="AB152"/>
  <c r="N151"/>
  <c r="G152"/>
  <c r="AZ151"/>
  <c r="BA152"/>
  <c r="BG152"/>
  <c r="AM152"/>
  <c r="BB153"/>
  <c r="F151"/>
  <c r="AH151"/>
  <c r="AJ151"/>
  <c r="Q151"/>
  <c r="AX151"/>
  <c r="AK151"/>
  <c r="M153"/>
  <c r="AP151"/>
  <c r="AC151"/>
  <c r="E153"/>
  <c r="BP151"/>
  <c r="AK153"/>
  <c r="U151"/>
  <c r="BK152"/>
  <c r="T152"/>
  <c r="AL152"/>
  <c r="BF152"/>
  <c r="BD151"/>
  <c r="BJ151"/>
  <c r="AL153"/>
  <c r="AJ152"/>
  <c r="BE151"/>
  <c r="W152"/>
  <c r="BH151"/>
  <c r="L152"/>
  <c r="S153"/>
  <c r="BK151"/>
  <c r="AM153"/>
  <c r="T151"/>
  <c r="E152"/>
  <c r="BH152"/>
  <c r="L153"/>
  <c r="AH153"/>
  <c r="AN153"/>
  <c r="P152"/>
  <c r="Z153"/>
  <c r="AF153"/>
  <c r="H152"/>
  <c r="D151"/>
  <c r="AN152"/>
  <c r="AA152"/>
  <c r="J153"/>
  <c r="AU152"/>
  <c r="AS153"/>
  <c r="BL153"/>
  <c r="AZ153"/>
  <c r="BM153"/>
  <c r="AO152"/>
  <c r="Z151"/>
  <c r="BL152"/>
  <c r="AT152"/>
  <c r="BN152"/>
  <c r="AE152"/>
  <c r="V152"/>
  <c r="BH153"/>
  <c r="AP152"/>
  <c r="BO153"/>
  <c r="AR152"/>
  <c r="BG151"/>
  <c r="U152"/>
  <c r="C151"/>
  <c r="BQ151"/>
  <c r="BF153"/>
  <c r="O152"/>
  <c r="R152"/>
  <c r="W151"/>
  <c r="BI151"/>
  <c r="BB151"/>
  <c r="AI151"/>
  <c r="K125"/>
  <c r="K123"/>
  <c r="K117"/>
  <c r="K115"/>
  <c r="K122"/>
  <c r="B111"/>
  <c r="K113"/>
  <c r="K112"/>
  <c r="K147"/>
  <c r="J135"/>
  <c r="K134"/>
  <c r="J133"/>
  <c r="K126"/>
  <c r="J125"/>
  <c r="J123"/>
  <c r="K133"/>
  <c r="K131"/>
  <c r="K129"/>
  <c r="K127"/>
  <c r="J121"/>
  <c r="J119"/>
  <c r="K118"/>
  <c r="J117"/>
  <c r="J115"/>
  <c r="J113"/>
  <c r="K130"/>
  <c r="K128"/>
  <c r="K144"/>
  <c r="K145"/>
  <c r="K135"/>
  <c r="J129"/>
  <c r="J127"/>
  <c r="K124"/>
  <c r="K121"/>
  <c r="K119"/>
  <c r="J111"/>
  <c r="J131"/>
  <c r="K132"/>
  <c r="K116"/>
  <c r="K114"/>
  <c r="K120"/>
  <c r="K149"/>
  <c r="J148"/>
  <c r="J146"/>
  <c r="J143"/>
  <c r="K142"/>
  <c r="J141"/>
  <c r="K140"/>
  <c r="J139"/>
  <c r="K138"/>
  <c r="J137"/>
  <c r="K136"/>
  <c r="J134"/>
  <c r="J130"/>
  <c r="J126"/>
  <c r="J122"/>
  <c r="J118"/>
  <c r="J114"/>
  <c r="J149"/>
  <c r="K148"/>
  <c r="J147"/>
  <c r="K146"/>
  <c r="J144"/>
  <c r="J142"/>
  <c r="K141"/>
  <c r="J140"/>
  <c r="K139"/>
  <c r="J138"/>
  <c r="K137"/>
  <c r="J136"/>
  <c r="J132"/>
  <c r="J128"/>
  <c r="J124"/>
  <c r="J120"/>
  <c r="J116"/>
  <c r="J112"/>
  <c r="J145"/>
  <c r="K143"/>
  <c r="K111"/>
  <c r="J110"/>
  <c r="K110"/>
  <c r="G79" l="1"/>
  <c r="R79"/>
  <c r="B79" s="1"/>
  <c r="S79"/>
  <c r="G80"/>
  <c r="R80"/>
  <c r="B80" s="1"/>
  <c r="S80"/>
  <c r="G81"/>
  <c r="R81"/>
  <c r="B81" s="1"/>
  <c r="S81"/>
  <c r="G82"/>
  <c r="R82"/>
  <c r="B82" s="1"/>
  <c r="S82"/>
  <c r="G83"/>
  <c r="R83"/>
  <c r="B83" s="1"/>
  <c r="S83"/>
  <c r="G84"/>
  <c r="R84"/>
  <c r="B84" s="1"/>
  <c r="S84"/>
  <c r="G85"/>
  <c r="R85"/>
  <c r="B85" s="1"/>
  <c r="S85"/>
  <c r="G86"/>
  <c r="R86"/>
  <c r="B86" s="1"/>
  <c r="S86"/>
  <c r="G87"/>
  <c r="R87"/>
  <c r="B87" s="1"/>
  <c r="S87"/>
  <c r="G78"/>
  <c r="R78"/>
  <c r="B78" s="1"/>
  <c r="S78"/>
  <c r="G69"/>
  <c r="R69"/>
  <c r="B69" s="1"/>
  <c r="S69"/>
  <c r="G70"/>
  <c r="R70"/>
  <c r="B70" s="1"/>
  <c r="S70"/>
  <c r="G71"/>
  <c r="R71"/>
  <c r="B71" s="1"/>
  <c r="S71"/>
  <c r="G72"/>
  <c r="R72"/>
  <c r="B72" s="1"/>
  <c r="S72"/>
  <c r="G73"/>
  <c r="R73"/>
  <c r="B73" s="1"/>
  <c r="S73"/>
  <c r="G74"/>
  <c r="R74"/>
  <c r="B74" s="1"/>
  <c r="S74"/>
  <c r="G75"/>
  <c r="R75"/>
  <c r="B75" s="1"/>
  <c r="S75"/>
  <c r="G76"/>
  <c r="R76"/>
  <c r="B76" s="1"/>
  <c r="S76"/>
  <c r="G77"/>
  <c r="R77"/>
  <c r="B77" s="1"/>
  <c r="S77"/>
  <c r="S68"/>
  <c r="R68"/>
  <c r="B68" s="1"/>
  <c r="G68"/>
  <c r="G59"/>
  <c r="R59"/>
  <c r="B59" s="1"/>
  <c r="S59"/>
  <c r="G60"/>
  <c r="R60"/>
  <c r="B60" s="1"/>
  <c r="S60"/>
  <c r="G61"/>
  <c r="R61"/>
  <c r="B61" s="1"/>
  <c r="S61"/>
  <c r="G62"/>
  <c r="R62"/>
  <c r="B62" s="1"/>
  <c r="S62"/>
  <c r="G63"/>
  <c r="R63"/>
  <c r="B63" s="1"/>
  <c r="S63"/>
  <c r="G64"/>
  <c r="R64"/>
  <c r="B64" s="1"/>
  <c r="S64"/>
  <c r="G65"/>
  <c r="R65"/>
  <c r="B65" s="1"/>
  <c r="S65"/>
  <c r="G66"/>
  <c r="R66"/>
  <c r="B66" s="1"/>
  <c r="S66"/>
  <c r="G67"/>
  <c r="R67"/>
  <c r="B67" s="1"/>
  <c r="S67"/>
  <c r="S49"/>
  <c r="S50"/>
  <c r="S51"/>
  <c r="S52"/>
  <c r="S53"/>
  <c r="S54"/>
  <c r="S55"/>
  <c r="S56"/>
  <c r="S57"/>
  <c r="G58"/>
  <c r="R58"/>
  <c r="B58" s="1"/>
  <c r="S58"/>
  <c r="S48"/>
  <c r="R48"/>
  <c r="G33"/>
  <c r="R33"/>
  <c r="G34"/>
  <c r="R34"/>
  <c r="G35"/>
  <c r="R35"/>
  <c r="G36"/>
  <c r="R36"/>
  <c r="G37"/>
  <c r="R37"/>
  <c r="G38"/>
  <c r="R38"/>
  <c r="G39"/>
  <c r="R39"/>
  <c r="G40"/>
  <c r="R40"/>
  <c r="G41"/>
  <c r="R41"/>
  <c r="G13"/>
  <c r="R13"/>
  <c r="G14"/>
  <c r="R14"/>
  <c r="G15"/>
  <c r="R15"/>
  <c r="G16"/>
  <c r="R16"/>
  <c r="G17"/>
  <c r="R17"/>
  <c r="G18"/>
  <c r="R18"/>
  <c r="G19"/>
  <c r="R19"/>
  <c r="G20"/>
  <c r="R20"/>
  <c r="G21"/>
  <c r="R21"/>
  <c r="G22"/>
  <c r="R22"/>
  <c r="G23"/>
  <c r="R23"/>
  <c r="G24"/>
  <c r="R24"/>
  <c r="G25"/>
  <c r="R25"/>
  <c r="G26"/>
  <c r="R26"/>
  <c r="G27"/>
  <c r="R27"/>
  <c r="G28"/>
  <c r="R28"/>
  <c r="G29"/>
  <c r="R29"/>
  <c r="G30"/>
  <c r="R30"/>
  <c r="G31"/>
  <c r="R31"/>
  <c r="G32"/>
  <c r="R32"/>
  <c r="G3"/>
  <c r="R3"/>
  <c r="G4"/>
  <c r="R4"/>
  <c r="G5"/>
  <c r="R5"/>
  <c r="G6"/>
  <c r="R6"/>
  <c r="G7"/>
  <c r="R7"/>
  <c r="G8"/>
  <c r="R8"/>
  <c r="G9"/>
  <c r="R9"/>
  <c r="G10"/>
  <c r="R10"/>
  <c r="G11"/>
  <c r="R11"/>
  <c r="G12"/>
  <c r="R12"/>
  <c r="B3" l="1"/>
  <c r="B48"/>
  <c r="T6"/>
  <c r="B6"/>
  <c r="T18"/>
  <c r="B18"/>
  <c r="T14"/>
  <c r="B14"/>
  <c r="T40"/>
  <c r="B40"/>
  <c r="T36"/>
  <c r="B36"/>
  <c r="T10"/>
  <c r="B10"/>
  <c r="T12"/>
  <c r="B12"/>
  <c r="T9"/>
  <c r="B9"/>
  <c r="T5"/>
  <c r="B5"/>
  <c r="T31"/>
  <c r="B31"/>
  <c r="T29"/>
  <c r="B29"/>
  <c r="T27"/>
  <c r="B27"/>
  <c r="T25"/>
  <c r="B25"/>
  <c r="T23"/>
  <c r="B23"/>
  <c r="T21"/>
  <c r="B21"/>
  <c r="T17"/>
  <c r="B17"/>
  <c r="T13"/>
  <c r="B13"/>
  <c r="T39"/>
  <c r="B39"/>
  <c r="T35"/>
  <c r="B35"/>
  <c r="T8"/>
  <c r="B8"/>
  <c r="T4"/>
  <c r="B4"/>
  <c r="T20"/>
  <c r="B20"/>
  <c r="T16"/>
  <c r="B16"/>
  <c r="T38"/>
  <c r="B38"/>
  <c r="T34"/>
  <c r="B34"/>
  <c r="T11"/>
  <c r="B11"/>
  <c r="T7"/>
  <c r="B7"/>
  <c r="T32"/>
  <c r="B32"/>
  <c r="T30"/>
  <c r="B30"/>
  <c r="T28"/>
  <c r="B28"/>
  <c r="T26"/>
  <c r="B26"/>
  <c r="T24"/>
  <c r="B24"/>
  <c r="T22"/>
  <c r="B22"/>
  <c r="T19"/>
  <c r="B19"/>
  <c r="T15"/>
  <c r="B15"/>
  <c r="T41"/>
  <c r="B41"/>
  <c r="T37"/>
  <c r="B37"/>
  <c r="T33"/>
  <c r="B33"/>
  <c r="T3"/>
  <c r="T57"/>
  <c r="T56"/>
  <c r="T55"/>
  <c r="T54"/>
  <c r="T53"/>
  <c r="T52"/>
  <c r="T51"/>
  <c r="T87"/>
  <c r="T83"/>
  <c r="T79"/>
  <c r="T68"/>
  <c r="T85"/>
  <c r="T81"/>
  <c r="T58"/>
  <c r="T67"/>
  <c r="T66"/>
  <c r="T65"/>
  <c r="T64"/>
  <c r="T63"/>
  <c r="T62"/>
  <c r="T61"/>
  <c r="T60"/>
  <c r="T59"/>
  <c r="T77"/>
  <c r="T76"/>
  <c r="T75"/>
  <c r="T74"/>
  <c r="T73"/>
  <c r="T72"/>
  <c r="T71"/>
  <c r="T70"/>
  <c r="T69"/>
  <c r="T78"/>
  <c r="T84"/>
  <c r="T80"/>
  <c r="T86"/>
  <c r="T82"/>
  <c r="T48"/>
  <c r="T50"/>
  <c r="T49"/>
  <c r="R2"/>
  <c r="G2"/>
  <c r="B2" l="1"/>
  <c r="T2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129"/>
  <c r="B130"/>
  <c r="B131"/>
  <c r="B132"/>
  <c r="B133"/>
  <c r="B134"/>
  <c r="B135"/>
  <c r="B136"/>
  <c r="B137"/>
  <c r="B138"/>
  <c r="B110"/>
  <c r="B140"/>
  <c r="B141"/>
  <c r="B142"/>
  <c r="B143"/>
  <c r="B144"/>
  <c r="B145"/>
  <c r="B146"/>
  <c r="B147"/>
  <c r="B148"/>
  <c r="B149"/>
  <c r="B139"/>
  <c r="R45" i="1" l="1"/>
  <c r="C36" i="15" s="1"/>
  <c r="H36" s="1"/>
  <c r="R42" i="1"/>
  <c r="C33" i="15" s="1"/>
  <c r="R34" i="1"/>
  <c r="C25" i="15" s="1"/>
  <c r="R47" i="1"/>
  <c r="C38" i="15" s="1"/>
  <c r="H38" s="1"/>
  <c r="R43" i="1"/>
  <c r="C34" i="15" s="1"/>
  <c r="H34" s="1"/>
  <c r="R39" i="1"/>
  <c r="C30" i="15" s="1"/>
  <c r="R35" i="1"/>
  <c r="C26" i="15" s="1"/>
  <c r="R31" i="1"/>
  <c r="C22" i="15" s="1"/>
  <c r="R25" i="1"/>
  <c r="C18" i="15" s="1"/>
  <c r="R21" i="1"/>
  <c r="C14" i="15" s="1"/>
  <c r="H14" s="1"/>
  <c r="R17" i="1"/>
  <c r="C10" i="15" s="1"/>
  <c r="R13" i="1"/>
  <c r="C6" i="15" s="1"/>
  <c r="R40" i="1"/>
  <c r="C31" i="15" s="1"/>
  <c r="H31" s="1"/>
  <c r="R37" i="1"/>
  <c r="C28" i="15" s="1"/>
  <c r="R46" i="1"/>
  <c r="C37" i="15" s="1"/>
  <c r="H37" s="1"/>
  <c r="R38" i="1"/>
  <c r="C29" i="15" s="1"/>
  <c r="R48" i="1"/>
  <c r="C39" i="15" s="1"/>
  <c r="H39" s="1"/>
  <c r="R44" i="1"/>
  <c r="C35" i="15" s="1"/>
  <c r="H35" s="1"/>
  <c r="R36" i="1"/>
  <c r="C27" i="15" s="1"/>
  <c r="R32" i="1"/>
  <c r="C23" i="15" s="1"/>
  <c r="H23" s="1"/>
  <c r="R26" i="1"/>
  <c r="C19" i="15" s="1"/>
  <c r="R22" i="1"/>
  <c r="C15" i="15" s="1"/>
  <c r="R18" i="1"/>
  <c r="C11" i="15" s="1"/>
  <c r="R14" i="1"/>
  <c r="C7" i="15" s="1"/>
  <c r="R10" i="1"/>
  <c r="C3" i="15" s="1"/>
  <c r="R41" i="1"/>
  <c r="C32" i="15" s="1"/>
  <c r="H32" s="1"/>
  <c r="R33" i="1"/>
  <c r="C24" i="15" s="1"/>
  <c r="R27" i="1"/>
  <c r="C20" i="15" s="1"/>
  <c r="R23" i="1"/>
  <c r="C16" i="15" s="1"/>
  <c r="R19" i="1"/>
  <c r="C12" i="15" s="1"/>
  <c r="R15" i="1"/>
  <c r="C8" i="15" s="1"/>
  <c r="R11" i="1"/>
  <c r="C4" i="15" s="1"/>
  <c r="H4" s="1"/>
  <c r="R49" i="1"/>
  <c r="C40" i="15" s="1"/>
  <c r="H40" s="1"/>
  <c r="R50" i="1"/>
  <c r="C41" i="15" s="1"/>
  <c r="H41" s="1"/>
  <c r="R28" i="1"/>
  <c r="C21" i="15" s="1"/>
  <c r="R24" i="1"/>
  <c r="C17" i="15" s="1"/>
  <c r="R20" i="1"/>
  <c r="C13" i="15" s="1"/>
  <c r="R16" i="1"/>
  <c r="C9" i="15" s="1"/>
  <c r="H9" s="1"/>
  <c r="R12" i="1"/>
  <c r="C5" i="15" s="1"/>
  <c r="R9" i="1"/>
  <c r="C2" i="15" s="1"/>
  <c r="AC9" i="1"/>
  <c r="AX4"/>
  <c r="BC4" s="1"/>
  <c r="H2" i="15" l="1"/>
  <c r="E2"/>
  <c r="H13"/>
  <c r="H16"/>
  <c r="H7"/>
  <c r="H18"/>
  <c r="H17"/>
  <c r="H20"/>
  <c r="H11"/>
  <c r="H27"/>
  <c r="H29"/>
  <c r="H6"/>
  <c r="H22"/>
  <c r="H5"/>
  <c r="H21"/>
  <c r="H8"/>
  <c r="H24"/>
  <c r="H15"/>
  <c r="H10"/>
  <c r="H26"/>
  <c r="H25"/>
  <c r="H12"/>
  <c r="H3"/>
  <c r="H19"/>
  <c r="H28"/>
  <c r="H30"/>
  <c r="H33"/>
  <c r="C48"/>
  <c r="E48"/>
  <c r="AT48" i="1"/>
  <c r="H107" i="15" s="1"/>
  <c r="AT47" i="1"/>
  <c r="C107" i="15" s="1"/>
  <c r="AT46" i="1"/>
  <c r="H106" i="15" s="1"/>
  <c r="AT45" i="1"/>
  <c r="C106" i="15" s="1"/>
  <c r="AT44" i="1"/>
  <c r="H105" i="15" s="1"/>
  <c r="AT43" i="1"/>
  <c r="C105" i="15" s="1"/>
  <c r="AT42" i="1"/>
  <c r="H104" i="15" s="1"/>
  <c r="AT41" i="1"/>
  <c r="C104" i="15" s="1"/>
  <c r="AT40" i="1"/>
  <c r="H103" i="15" s="1"/>
  <c r="AT39" i="1"/>
  <c r="C103" i="15" s="1"/>
  <c r="AT38" i="1"/>
  <c r="H102" i="15" s="1"/>
  <c r="AT37" i="1"/>
  <c r="C102" i="15" s="1"/>
  <c r="AT36" i="1"/>
  <c r="H101" i="15" s="1"/>
  <c r="AT35" i="1"/>
  <c r="C101" i="15" s="1"/>
  <c r="AT34" i="1"/>
  <c r="H100" i="15" s="1"/>
  <c r="AT33" i="1"/>
  <c r="C100" i="15" s="1"/>
  <c r="AT32" i="1"/>
  <c r="H99" i="15" s="1"/>
  <c r="AT31" i="1"/>
  <c r="C99" i="15" s="1"/>
  <c r="AT30" i="1"/>
  <c r="H98" i="15" s="1"/>
  <c r="AT28" i="1"/>
  <c r="H97" i="15" s="1"/>
  <c r="AT27" i="1"/>
  <c r="C97" i="15" s="1"/>
  <c r="AT26" i="1"/>
  <c r="H96" i="15" s="1"/>
  <c r="AT25" i="1"/>
  <c r="C96" i="15" s="1"/>
  <c r="AT24" i="1"/>
  <c r="H95" i="15" s="1"/>
  <c r="AT23" i="1"/>
  <c r="C95" i="15" s="1"/>
  <c r="AT22" i="1"/>
  <c r="H94" i="15" s="1"/>
  <c r="AT21" i="1"/>
  <c r="C94" i="15" s="1"/>
  <c r="AT20" i="1"/>
  <c r="H93" i="15" s="1"/>
  <c r="AT19" i="1"/>
  <c r="C93" i="15" s="1"/>
  <c r="AT18" i="1"/>
  <c r="H92" i="15" s="1"/>
  <c r="AT17" i="1"/>
  <c r="C92" i="15" s="1"/>
  <c r="AT16" i="1"/>
  <c r="H91" i="15" s="1"/>
  <c r="AT15" i="1"/>
  <c r="C91" i="15" s="1"/>
  <c r="AT14" i="1"/>
  <c r="H90" i="15" s="1"/>
  <c r="AT13" i="1"/>
  <c r="C90" i="15" s="1"/>
  <c r="AT12" i="1"/>
  <c r="H89" i="15" s="1"/>
  <c r="AT11" i="1"/>
  <c r="C89" i="15" s="1"/>
  <c r="AT10" i="1"/>
  <c r="H88" i="15" s="1"/>
  <c r="AJ11" i="1"/>
  <c r="C69" i="15" s="1"/>
  <c r="AJ12" i="1"/>
  <c r="H69" i="15" s="1"/>
  <c r="AJ13" i="1"/>
  <c r="C70" i="15" s="1"/>
  <c r="AJ14" i="1"/>
  <c r="H70" i="15" s="1"/>
  <c r="AJ15" i="1"/>
  <c r="C71" i="15" s="1"/>
  <c r="AJ16" i="1"/>
  <c r="H71" i="15" s="1"/>
  <c r="AJ17" i="1"/>
  <c r="C72" i="15" s="1"/>
  <c r="AJ18" i="1"/>
  <c r="H72" i="15" s="1"/>
  <c r="AJ19" i="1"/>
  <c r="C73" i="15" s="1"/>
  <c r="AJ20" i="1"/>
  <c r="H73" i="15" s="1"/>
  <c r="AJ21" i="1"/>
  <c r="C74" i="15" s="1"/>
  <c r="AJ22" i="1"/>
  <c r="H74" i="15" s="1"/>
  <c r="AJ23" i="1"/>
  <c r="C75" i="15" s="1"/>
  <c r="AJ24" i="1"/>
  <c r="H75" i="15" s="1"/>
  <c r="AJ25" i="1"/>
  <c r="C76" i="15" s="1"/>
  <c r="AJ26" i="1"/>
  <c r="H76" i="15" s="1"/>
  <c r="AJ27" i="1"/>
  <c r="C77" i="15" s="1"/>
  <c r="AJ28" i="1"/>
  <c r="H77" i="15" s="1"/>
  <c r="AJ29" i="1"/>
  <c r="C78" i="15" s="1"/>
  <c r="AJ30" i="1"/>
  <c r="H78" i="15" s="1"/>
  <c r="AJ31" i="1"/>
  <c r="C79" i="15" s="1"/>
  <c r="AJ32" i="1"/>
  <c r="H79" i="15" s="1"/>
  <c r="AJ33" i="1"/>
  <c r="C80" i="15" s="1"/>
  <c r="AJ34" i="1"/>
  <c r="H80" i="15" s="1"/>
  <c r="AJ35" i="1"/>
  <c r="C81" i="15" s="1"/>
  <c r="AJ36" i="1"/>
  <c r="H81" i="15" s="1"/>
  <c r="AJ37" i="1"/>
  <c r="C82" i="15" s="1"/>
  <c r="AJ38" i="1"/>
  <c r="H82" i="15" s="1"/>
  <c r="AJ39" i="1"/>
  <c r="C83" i="15" s="1"/>
  <c r="AJ40" i="1"/>
  <c r="H83" i="15" s="1"/>
  <c r="AJ41" i="1"/>
  <c r="C84" i="15" s="1"/>
  <c r="AJ42" i="1"/>
  <c r="H84" i="15" s="1"/>
  <c r="AJ43" i="1"/>
  <c r="C85" i="15" s="1"/>
  <c r="AJ44" i="1"/>
  <c r="H85" i="15" s="1"/>
  <c r="AJ45" i="1"/>
  <c r="C86" i="15" s="1"/>
  <c r="AJ46" i="1"/>
  <c r="H86" i="15" s="1"/>
  <c r="AJ47" i="1"/>
  <c r="C87" i="15" s="1"/>
  <c r="AJ48" i="1"/>
  <c r="H87" i="15" s="1"/>
  <c r="AJ10" i="1"/>
  <c r="H68" i="15" s="1"/>
  <c r="AC11" i="1"/>
  <c r="C49" i="15" s="1"/>
  <c r="AC12" i="1"/>
  <c r="H49" i="15" s="1"/>
  <c r="AC13" i="1"/>
  <c r="C50" i="15" s="1"/>
  <c r="AC14" i="1"/>
  <c r="H50" i="15" s="1"/>
  <c r="AC15" i="1"/>
  <c r="C51" i="15" s="1"/>
  <c r="AC16" i="1"/>
  <c r="H51" i="15" s="1"/>
  <c r="AC17" i="1"/>
  <c r="C52" i="15" s="1"/>
  <c r="AC18" i="1"/>
  <c r="H52" i="15" s="1"/>
  <c r="AC19" i="1"/>
  <c r="C53" i="15" s="1"/>
  <c r="AC20" i="1"/>
  <c r="H53" i="15" s="1"/>
  <c r="AC21" i="1"/>
  <c r="C54" i="15" s="1"/>
  <c r="AC22" i="1"/>
  <c r="H54" i="15" s="1"/>
  <c r="AC23" i="1"/>
  <c r="C55" i="15" s="1"/>
  <c r="AC24" i="1"/>
  <c r="H55" i="15" s="1"/>
  <c r="AC25" i="1"/>
  <c r="C56" i="15" s="1"/>
  <c r="AC26" i="1"/>
  <c r="H56" i="15" s="1"/>
  <c r="AC27" i="1"/>
  <c r="C57" i="15" s="1"/>
  <c r="AC28" i="1"/>
  <c r="H57" i="15" s="1"/>
  <c r="AC29" i="1"/>
  <c r="C58" i="15" s="1"/>
  <c r="AC30" i="1"/>
  <c r="H58" i="15" s="1"/>
  <c r="AC31" i="1"/>
  <c r="C59" i="15" s="1"/>
  <c r="AC32" i="1"/>
  <c r="H59" i="15" s="1"/>
  <c r="AC33" i="1"/>
  <c r="C60" i="15" s="1"/>
  <c r="AC34" i="1"/>
  <c r="H60" i="15" s="1"/>
  <c r="AC35" i="1"/>
  <c r="C61" i="15" s="1"/>
  <c r="AC36" i="1"/>
  <c r="H61" i="15" s="1"/>
  <c r="AC37" i="1"/>
  <c r="C62" i="15" s="1"/>
  <c r="AC38" i="1"/>
  <c r="H62" i="15" s="1"/>
  <c r="AC39" i="1"/>
  <c r="C63" i="15" s="1"/>
  <c r="AC40" i="1"/>
  <c r="H63" i="15" s="1"/>
  <c r="AC41" i="1"/>
  <c r="C64" i="15" s="1"/>
  <c r="AC42" i="1"/>
  <c r="H64" i="15" s="1"/>
  <c r="AC43" i="1"/>
  <c r="C65" i="15" s="1"/>
  <c r="AC44" i="1"/>
  <c r="H65" i="15" s="1"/>
  <c r="AC45" i="1"/>
  <c r="C66" i="15" s="1"/>
  <c r="AC46" i="1"/>
  <c r="H66" i="15" s="1"/>
  <c r="AC47" i="1"/>
  <c r="C67" i="15" s="1"/>
  <c r="AC48" i="1"/>
  <c r="H67" i="15" s="1"/>
  <c r="AC10" i="1"/>
  <c r="H48" i="15" s="1"/>
  <c r="AJ9" i="1" l="1"/>
  <c r="C68" i="15" s="1"/>
  <c r="AT29" i="1"/>
  <c r="C98" i="15" s="1"/>
  <c r="AT9" i="1"/>
  <c r="C88" i="15" s="1"/>
  <c r="G48" l="1"/>
  <c r="E42" l="1"/>
  <c r="BL28" i="1"/>
  <c r="BM28" s="1"/>
  <c r="BJ28"/>
  <c r="BK28" s="1"/>
  <c r="BL27"/>
  <c r="BM27" s="1"/>
  <c r="BJ27"/>
  <c r="BK27" s="1"/>
  <c r="BL26"/>
  <c r="BM26" s="1"/>
  <c r="BJ26"/>
  <c r="BK26" s="1"/>
  <c r="BL25"/>
  <c r="BM25" s="1"/>
  <c r="BJ25"/>
  <c r="BK25" s="1"/>
  <c r="BL24"/>
  <c r="BM24" s="1"/>
  <c r="BJ24"/>
  <c r="BK24" s="1"/>
  <c r="BL23"/>
  <c r="BM23" s="1"/>
  <c r="BJ23"/>
  <c r="BK23" s="1"/>
  <c r="BL22"/>
  <c r="BM22" s="1"/>
  <c r="BJ22"/>
  <c r="BK22" s="1"/>
  <c r="BL21"/>
  <c r="BM21" s="1"/>
  <c r="BJ21"/>
  <c r="BK21" s="1"/>
  <c r="BL20"/>
  <c r="BM20" s="1"/>
  <c r="BJ20"/>
  <c r="BK20" s="1"/>
  <c r="BL19"/>
  <c r="BM19" s="1"/>
  <c r="BJ19"/>
  <c r="BK19" s="1"/>
  <c r="BL18"/>
  <c r="BM18" s="1"/>
  <c r="BJ18"/>
  <c r="BK18" s="1"/>
  <c r="BL17"/>
  <c r="BM17" s="1"/>
  <c r="BJ17"/>
  <c r="BK17" s="1"/>
  <c r="BL16"/>
  <c r="BM16" s="1"/>
  <c r="BJ16"/>
  <c r="BK16" s="1"/>
  <c r="BL15"/>
  <c r="BM15" s="1"/>
  <c r="BJ15"/>
  <c r="BK15" s="1"/>
  <c r="BL14"/>
  <c r="BM14" s="1"/>
  <c r="BJ14"/>
  <c r="BK14" s="1"/>
  <c r="BL13"/>
  <c r="BM13" s="1"/>
  <c r="BJ13"/>
  <c r="BK13" s="1"/>
  <c r="BL12"/>
  <c r="BM12" s="1"/>
  <c r="BJ12"/>
  <c r="BK12" s="1"/>
  <c r="BL11"/>
  <c r="BM11" s="1"/>
  <c r="BJ11"/>
  <c r="BL10"/>
  <c r="BM10" s="1"/>
  <c r="BJ10"/>
  <c r="BL9"/>
  <c r="BJ9"/>
  <c r="T9" l="1"/>
  <c r="Q2" i="15" s="1"/>
  <c r="I2" s="1"/>
  <c r="Q27"/>
  <c r="I27" s="1"/>
  <c r="Q35"/>
  <c r="I35" s="1"/>
  <c r="Q26"/>
  <c r="I26" s="1"/>
  <c r="Q34"/>
  <c r="I34" s="1"/>
  <c r="Q25"/>
  <c r="I25" s="1"/>
  <c r="Q33"/>
  <c r="I33" s="1"/>
  <c r="Q41"/>
  <c r="I41" s="1"/>
  <c r="Q32"/>
  <c r="I32" s="1"/>
  <c r="Q31"/>
  <c r="I31" s="1"/>
  <c r="Q30"/>
  <c r="I30" s="1"/>
  <c r="Q38"/>
  <c r="I38" s="1"/>
  <c r="Q29"/>
  <c r="I29" s="1"/>
  <c r="Q37"/>
  <c r="I37" s="1"/>
  <c r="Q28"/>
  <c r="I28" s="1"/>
  <c r="Q24"/>
  <c r="I24" s="1"/>
  <c r="Q40"/>
  <c r="I40" s="1"/>
  <c r="Q23"/>
  <c r="I23" s="1"/>
  <c r="Q39"/>
  <c r="I39" s="1"/>
  <c r="Q36"/>
  <c r="I36" s="1"/>
  <c r="BM9" i="1"/>
  <c r="Q22" i="15" s="1"/>
  <c r="I22" s="1"/>
  <c r="BK9" i="1"/>
  <c r="Q44" i="15"/>
  <c r="I44" s="1"/>
  <c r="Q11"/>
  <c r="I11" s="1"/>
  <c r="Q19"/>
  <c r="I19" s="1"/>
  <c r="Q43"/>
  <c r="I43" s="1"/>
  <c r="Q10"/>
  <c r="I10" s="1"/>
  <c r="Q18"/>
  <c r="I18" s="1"/>
  <c r="Q9"/>
  <c r="I9" s="1"/>
  <c r="Q17"/>
  <c r="I17" s="1"/>
  <c r="Q8"/>
  <c r="I8" s="1"/>
  <c r="Q7"/>
  <c r="I7" s="1"/>
  <c r="Q6"/>
  <c r="I6" s="1"/>
  <c r="Q15"/>
  <c r="I15" s="1"/>
  <c r="Q46"/>
  <c r="I46" s="1"/>
  <c r="Q5"/>
  <c r="I5" s="1"/>
  <c r="Q13"/>
  <c r="I13" s="1"/>
  <c r="Q21"/>
  <c r="I21" s="1"/>
  <c r="Q45"/>
  <c r="I45" s="1"/>
  <c r="Q12"/>
  <c r="I12" s="1"/>
  <c r="Q20"/>
  <c r="I20" s="1"/>
  <c r="Q16"/>
  <c r="I16" s="1"/>
  <c r="Q42"/>
  <c r="I42" s="1"/>
  <c r="Q14"/>
  <c r="I14" s="1"/>
  <c r="F105"/>
  <c r="F65"/>
  <c r="F85"/>
  <c r="E37"/>
  <c r="F101"/>
  <c r="F61"/>
  <c r="F81"/>
  <c r="E29"/>
  <c r="F97"/>
  <c r="F57"/>
  <c r="F77"/>
  <c r="E21"/>
  <c r="F95"/>
  <c r="E17"/>
  <c r="F55"/>
  <c r="F75"/>
  <c r="F91"/>
  <c r="F51"/>
  <c r="F71"/>
  <c r="E9"/>
  <c r="F89"/>
  <c r="F69"/>
  <c r="E5"/>
  <c r="F49"/>
  <c r="E106"/>
  <c r="E66"/>
  <c r="E86"/>
  <c r="E38"/>
  <c r="E104"/>
  <c r="E64"/>
  <c r="E84"/>
  <c r="E34"/>
  <c r="E102"/>
  <c r="E62"/>
  <c r="E82"/>
  <c r="E30"/>
  <c r="E100"/>
  <c r="E60"/>
  <c r="E80"/>
  <c r="E26"/>
  <c r="E58"/>
  <c r="E78"/>
  <c r="E22"/>
  <c r="E96"/>
  <c r="E56"/>
  <c r="E76"/>
  <c r="E18"/>
  <c r="E94"/>
  <c r="E74"/>
  <c r="E14"/>
  <c r="E54"/>
  <c r="E92"/>
  <c r="E72"/>
  <c r="E10"/>
  <c r="E52"/>
  <c r="E90"/>
  <c r="E50"/>
  <c r="E70"/>
  <c r="E6"/>
  <c r="F107"/>
  <c r="E67"/>
  <c r="E87"/>
  <c r="E40"/>
  <c r="F66"/>
  <c r="F86"/>
  <c r="E39"/>
  <c r="F104"/>
  <c r="F64"/>
  <c r="F84"/>
  <c r="E35"/>
  <c r="F102"/>
  <c r="F62"/>
  <c r="F82"/>
  <c r="E31"/>
  <c r="F100"/>
  <c r="F60"/>
  <c r="F80"/>
  <c r="E27"/>
  <c r="F98"/>
  <c r="F58"/>
  <c r="F78"/>
  <c r="E23"/>
  <c r="F96"/>
  <c r="F56"/>
  <c r="F76"/>
  <c r="E19"/>
  <c r="F94"/>
  <c r="F54"/>
  <c r="F74"/>
  <c r="E15"/>
  <c r="F92"/>
  <c r="F72"/>
  <c r="F52"/>
  <c r="E11"/>
  <c r="F90"/>
  <c r="F50"/>
  <c r="F70"/>
  <c r="E7"/>
  <c r="F88"/>
  <c r="F68"/>
  <c r="F48"/>
  <c r="E3"/>
  <c r="E41"/>
  <c r="F67"/>
  <c r="F87"/>
  <c r="E105"/>
  <c r="E65"/>
  <c r="E85"/>
  <c r="E36"/>
  <c r="E103"/>
  <c r="E63"/>
  <c r="E83"/>
  <c r="E32"/>
  <c r="E101"/>
  <c r="E61"/>
  <c r="E81"/>
  <c r="E28"/>
  <c r="E99"/>
  <c r="E59"/>
  <c r="E79"/>
  <c r="E24"/>
  <c r="E97"/>
  <c r="E77"/>
  <c r="E57"/>
  <c r="E20"/>
  <c r="E95"/>
  <c r="E75"/>
  <c r="E55"/>
  <c r="E16"/>
  <c r="E93"/>
  <c r="E12"/>
  <c r="E53"/>
  <c r="E73"/>
  <c r="E91"/>
  <c r="E8"/>
  <c r="E51"/>
  <c r="E71"/>
  <c r="E89"/>
  <c r="E49"/>
  <c r="E4"/>
  <c r="E69"/>
  <c r="F103"/>
  <c r="F63"/>
  <c r="F83"/>
  <c r="E33"/>
  <c r="F99"/>
  <c r="F59"/>
  <c r="F79"/>
  <c r="E25"/>
  <c r="F93"/>
  <c r="F53"/>
  <c r="E13"/>
  <c r="F73"/>
  <c r="E98"/>
  <c r="E88"/>
  <c r="E68"/>
  <c r="BK10" i="1"/>
  <c r="Q3" i="15" s="1"/>
  <c r="I3" s="1"/>
  <c r="BK11" i="1"/>
  <c r="Q4" i="15" s="1"/>
  <c r="I4" s="1"/>
  <c r="E107" l="1"/>
  <c r="F106"/>
</calcChain>
</file>

<file path=xl/sharedStrings.xml><?xml version="1.0" encoding="utf-8"?>
<sst xmlns="http://schemas.openxmlformats.org/spreadsheetml/2006/main" count="665" uniqueCount="382">
  <si>
    <t>性別</t>
    <rPh sb="0" eb="2">
      <t>セイベツ</t>
    </rPh>
    <phoneticPr fontId="2"/>
  </si>
  <si>
    <t>男</t>
    <rPh sb="0" eb="1">
      <t>オトコ</t>
    </rPh>
    <phoneticPr fontId="2"/>
  </si>
  <si>
    <t>山田</t>
    <rPh sb="0" eb="2">
      <t>ヤマダ</t>
    </rPh>
    <phoneticPr fontId="2"/>
  </si>
  <si>
    <t>太朗</t>
    <phoneticPr fontId="1"/>
  </si>
  <si>
    <t>たろう</t>
    <phoneticPr fontId="2"/>
  </si>
  <si>
    <t>やまだ</t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</si>
  <si>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</si>
  <si>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</si>
  <si>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団体名</t>
    <rPh sb="0" eb="3">
      <t>ダンタイメイ</t>
    </rPh>
    <phoneticPr fontId="1"/>
  </si>
  <si>
    <t>姓(ふり)</t>
    <rPh sb="0" eb="1">
      <t>セイ</t>
    </rPh>
    <phoneticPr fontId="1"/>
  </si>
  <si>
    <t>名(ふり)</t>
    <rPh sb="0" eb="1">
      <t>メイ</t>
    </rPh>
    <phoneticPr fontId="1"/>
  </si>
  <si>
    <t>選択
番号</t>
    <rPh sb="0" eb="2">
      <t>センタク</t>
    </rPh>
    <rPh sb="3" eb="5">
      <t>バンゴウ</t>
    </rPh>
    <phoneticPr fontId="1"/>
  </si>
  <si>
    <t>姓　　名</t>
    <rPh sb="0" eb="1">
      <t>セイ</t>
    </rPh>
    <rPh sb="3" eb="4">
      <t>ナ</t>
    </rPh>
    <phoneticPr fontId="1"/>
  </si>
  <si>
    <t>選択番号に姓名の番号を入力</t>
    <rPh sb="0" eb="2">
      <t>センタク</t>
    </rPh>
    <rPh sb="2" eb="4">
      <t>バンゴウ</t>
    </rPh>
    <rPh sb="5" eb="7">
      <t>セイメイ</t>
    </rPh>
    <rPh sb="8" eb="10">
      <t>バンゴウ</t>
    </rPh>
    <rPh sb="11" eb="13">
      <t>ニュウリョク</t>
    </rPh>
    <phoneticPr fontId="1"/>
  </si>
  <si>
    <t>番号</t>
    <rPh sb="0" eb="2">
      <t>バンゴウ</t>
    </rPh>
    <phoneticPr fontId="1"/>
  </si>
  <si>
    <t>選択番号に
姓名の番号を入力</t>
    <phoneticPr fontId="1"/>
  </si>
  <si>
    <t>(例)</t>
    <rPh sb="1" eb="2">
      <t>レイ</t>
    </rPh>
    <phoneticPr fontId="2"/>
  </si>
  <si>
    <t>複のペアーリスト</t>
    <rPh sb="0" eb="1">
      <t>フク</t>
    </rPh>
    <phoneticPr fontId="1"/>
  </si>
  <si>
    <t>読込選手名１＿団体名１</t>
  </si>
  <si>
    <t>読込選手名２団体名２</t>
  </si>
  <si>
    <t>ランク</t>
  </si>
  <si>
    <t>selectclub</t>
  </si>
  <si>
    <t>種目</t>
    <rPh sb="0" eb="2">
      <t>シュモク</t>
    </rPh>
    <phoneticPr fontId="1"/>
  </si>
  <si>
    <t>申込数</t>
    <rPh sb="0" eb="3">
      <t>モウシコミスウ</t>
    </rPh>
    <phoneticPr fontId="1"/>
  </si>
  <si>
    <t>参加料</t>
    <rPh sb="0" eb="3">
      <t>サンカリョウ</t>
    </rPh>
    <phoneticPr fontId="1"/>
  </si>
  <si>
    <t>申込者</t>
  </si>
  <si>
    <t>団体名</t>
    <rPh sb="0" eb="3">
      <t>ダンタイメイ</t>
    </rPh>
    <phoneticPr fontId="1"/>
  </si>
  <si>
    <t>参加集計</t>
    <phoneticPr fontId="1"/>
  </si>
  <si>
    <t>Ａｑｕａ</t>
  </si>
  <si>
    <t>ＡＤＶＡＮＣＥ</t>
  </si>
  <si>
    <t>ＧＲＥＥＤ</t>
  </si>
  <si>
    <t>ＪＯＬＬＹ</t>
  </si>
  <si>
    <t>ｃｈｉｂｉｕｓａ</t>
  </si>
  <si>
    <t>ＤＮＡ－Ｒ</t>
  </si>
  <si>
    <t>ＹＢＳ</t>
  </si>
  <si>
    <t>いなみの</t>
  </si>
  <si>
    <t>飾磨クラブ</t>
  </si>
  <si>
    <t>神鋼高砂</t>
  </si>
  <si>
    <t>スマッシュクラブ</t>
  </si>
  <si>
    <t>西播クラブ</t>
  </si>
  <si>
    <t>赤壁</t>
  </si>
  <si>
    <t>ぷらむっち</t>
  </si>
  <si>
    <t>三菱電機姫路</t>
  </si>
  <si>
    <t>武蔵</t>
  </si>
  <si>
    <t>他のチーム選択</t>
    <rPh sb="0" eb="1">
      <t>タ</t>
    </rPh>
    <rPh sb="5" eb="7">
      <t>センタク</t>
    </rPh>
    <phoneticPr fontId="1"/>
  </si>
  <si>
    <t>携帯</t>
    <rPh sb="0" eb="2">
      <t>ケイタイ</t>
    </rPh>
    <phoneticPr fontId="1"/>
  </si>
  <si>
    <t>参加合計</t>
    <rPh sb="0" eb="2">
      <t>サンカ</t>
    </rPh>
    <rPh sb="2" eb="4">
      <t>ゴウケイ</t>
    </rPh>
    <phoneticPr fontId="1"/>
  </si>
  <si>
    <t>申込団体名</t>
    <rPh sb="0" eb="2">
      <t>モウシコミ</t>
    </rPh>
    <rPh sb="2" eb="5">
      <t>ダンタイメイ</t>
    </rPh>
    <phoneticPr fontId="1"/>
  </si>
  <si>
    <t>no1</t>
    <phoneticPr fontId="1"/>
  </si>
  <si>
    <t>no2</t>
    <phoneticPr fontId="1"/>
  </si>
  <si>
    <t>読込選手１団体名</t>
    <rPh sb="2" eb="4">
      <t>センシュ</t>
    </rPh>
    <phoneticPr fontId="1"/>
  </si>
  <si>
    <t>申込団体</t>
    <rPh sb="0" eb="2">
      <t>モウシコミ</t>
    </rPh>
    <rPh sb="2" eb="4">
      <t>ダンタイ</t>
    </rPh>
    <phoneticPr fontId="1"/>
  </si>
  <si>
    <t>ダブルス</t>
    <phoneticPr fontId="1"/>
  </si>
  <si>
    <t>姓名</t>
  </si>
  <si>
    <t>姓名ふりがな</t>
  </si>
  <si>
    <t>申込フラグ</t>
    <rPh sb="0" eb="2">
      <t>モウシコミ</t>
    </rPh>
    <phoneticPr fontId="1"/>
  </si>
  <si>
    <r>
      <t>下の団体リストから選択
番号を入力　→　他のチーム
空白の場合　→　申込団体名
　　　　　　</t>
    </r>
    <r>
      <rPr>
        <b/>
        <sz val="11"/>
        <color rgb="FFFF0000"/>
        <rFont val="ＭＳ Ｐゴシック"/>
        <family val="3"/>
        <charset val="128"/>
      </rPr>
      <t>↓</t>
    </r>
    <rPh sb="0" eb="1">
      <t>シタ</t>
    </rPh>
    <rPh sb="2" eb="4">
      <t>ダンタイ</t>
    </rPh>
    <rPh sb="9" eb="11">
      <t>センタク</t>
    </rPh>
    <rPh sb="12" eb="14">
      <t>バンゴウ</t>
    </rPh>
    <rPh sb="15" eb="17">
      <t>ニュウリョク</t>
    </rPh>
    <rPh sb="20" eb="21">
      <t>タ</t>
    </rPh>
    <rPh sb="26" eb="28">
      <t>クウハク</t>
    </rPh>
    <rPh sb="29" eb="31">
      <t>バアイ</t>
    </rPh>
    <rPh sb="34" eb="36">
      <t>モウシコミ</t>
    </rPh>
    <rPh sb="36" eb="38">
      <t>ダンタイ</t>
    </rPh>
    <rPh sb="38" eb="39">
      <t>メイ</t>
    </rPh>
    <phoneticPr fontId="1"/>
  </si>
  <si>
    <t>申込団体</t>
    <rPh sb="0" eb="2">
      <t>モウシコミ</t>
    </rPh>
    <rPh sb="2" eb="4">
      <t>ダンタイ</t>
    </rPh>
    <phoneticPr fontId="1"/>
  </si>
  <si>
    <t>ＳＳＧ</t>
  </si>
  <si>
    <t>ＣＲＡＺＹ　ＭＯＮＫＥＹ</t>
  </si>
  <si>
    <t>ＢＵＺＺ</t>
  </si>
  <si>
    <t>ＬＵＮＡ</t>
  </si>
  <si>
    <t>我流</t>
  </si>
  <si>
    <t>銀－しろがね－</t>
  </si>
  <si>
    <t>零～ＺＥＲＯ～</t>
  </si>
  <si>
    <t>ドレミ</t>
  </si>
  <si>
    <t>日本製鉄</t>
  </si>
  <si>
    <t>半ＳＴＡＮＤＡＲＤ</t>
  </si>
  <si>
    <t>兵庫県立大学姫路</t>
  </si>
  <si>
    <t>ミスチバスモンキー</t>
  </si>
  <si>
    <t>単</t>
    <rPh sb="0" eb="1">
      <t>タン</t>
    </rPh>
    <phoneticPr fontId="1"/>
  </si>
  <si>
    <t>個人データ</t>
    <rPh sb="0" eb="2">
      <t>コジン</t>
    </rPh>
    <phoneticPr fontId="1"/>
  </si>
  <si>
    <t>申込団体名</t>
    <rPh sb="0" eb="2">
      <t>モウシコミ</t>
    </rPh>
    <phoneticPr fontId="1"/>
  </si>
  <si>
    <t>生年月日</t>
    <rPh sb="0" eb="2">
      <t>セイネン</t>
    </rPh>
    <rPh sb="2" eb="4">
      <t>ガッピ</t>
    </rPh>
    <phoneticPr fontId="1"/>
  </si>
  <si>
    <t>2021/*/*</t>
    <phoneticPr fontId="1"/>
  </si>
  <si>
    <t>MSA</t>
  </si>
  <si>
    <t>MS</t>
  </si>
  <si>
    <t>MSB</t>
  </si>
  <si>
    <t>30MS</t>
  </si>
  <si>
    <t>35MS</t>
  </si>
  <si>
    <t>40MS</t>
  </si>
  <si>
    <t>45MS</t>
  </si>
  <si>
    <t>50MS</t>
  </si>
  <si>
    <t>55MS</t>
  </si>
  <si>
    <t>60MS</t>
  </si>
  <si>
    <t>65MS</t>
  </si>
  <si>
    <t>70MS</t>
  </si>
  <si>
    <t>75MS</t>
  </si>
  <si>
    <t>WSA</t>
  </si>
  <si>
    <t>WS</t>
  </si>
  <si>
    <t>WSB</t>
  </si>
  <si>
    <t>30WS</t>
  </si>
  <si>
    <t>35WS</t>
  </si>
  <si>
    <t>40WS</t>
  </si>
  <si>
    <t>45WS</t>
  </si>
  <si>
    <t>50WS</t>
  </si>
  <si>
    <t>55WS</t>
  </si>
  <si>
    <t>70WS</t>
  </si>
  <si>
    <t>75WS</t>
  </si>
  <si>
    <t>MDB</t>
  </si>
  <si>
    <t>30MD</t>
  </si>
  <si>
    <t>35MD</t>
  </si>
  <si>
    <t>40MD</t>
  </si>
  <si>
    <t>45MD</t>
  </si>
  <si>
    <t>50MD</t>
  </si>
  <si>
    <t>55MD</t>
  </si>
  <si>
    <t>60MD</t>
  </si>
  <si>
    <t>65MD</t>
  </si>
  <si>
    <t>70MD</t>
  </si>
  <si>
    <t>75MD</t>
  </si>
  <si>
    <t>WDA</t>
  </si>
  <si>
    <t>WD</t>
  </si>
  <si>
    <t>WDB</t>
  </si>
  <si>
    <t>30WD</t>
  </si>
  <si>
    <t>35WD</t>
  </si>
  <si>
    <t>40WD</t>
  </si>
  <si>
    <t>45WD</t>
  </si>
  <si>
    <t>50WD</t>
  </si>
  <si>
    <t>55WD</t>
  </si>
  <si>
    <t>60WD</t>
  </si>
  <si>
    <t>65WD</t>
  </si>
  <si>
    <t>70WD</t>
  </si>
  <si>
    <t>75WD</t>
  </si>
  <si>
    <t>XA</t>
  </si>
  <si>
    <t>XB</t>
  </si>
  <si>
    <t>30X</t>
  </si>
  <si>
    <t>35X</t>
  </si>
  <si>
    <t>40X</t>
  </si>
  <si>
    <t>45X</t>
  </si>
  <si>
    <t>50X</t>
  </si>
  <si>
    <t>55X</t>
  </si>
  <si>
    <t>60X</t>
  </si>
  <si>
    <t>65X</t>
  </si>
  <si>
    <t>70X</t>
  </si>
  <si>
    <t>75X</t>
  </si>
  <si>
    <t>団体名</t>
    <rPh sb="0" eb="3">
      <t>ダンタイメイ</t>
    </rPh>
    <phoneticPr fontId="1"/>
  </si>
  <si>
    <t>男子</t>
    <rPh sb="0" eb="2">
      <t>ダンシ</t>
    </rPh>
    <phoneticPr fontId="1"/>
  </si>
  <si>
    <t>女子</t>
    <rPh sb="0" eb="2">
      <t>ジョシ</t>
    </rPh>
    <phoneticPr fontId="1"/>
  </si>
  <si>
    <t>種目
選択</t>
    <rPh sb="0" eb="2">
      <t>シュモク</t>
    </rPh>
    <rPh sb="3" eb="5">
      <t>センタク</t>
    </rPh>
    <phoneticPr fontId="1"/>
  </si>
  <si>
    <t>女子</t>
    <rPh sb="0" eb="2">
      <t>ジョシ</t>
    </rPh>
    <phoneticPr fontId="1"/>
  </si>
  <si>
    <t>男子</t>
    <rPh sb="0" eb="2">
      <t>ダンシ</t>
    </rPh>
    <phoneticPr fontId="1"/>
  </si>
  <si>
    <t>混合</t>
    <rPh sb="0" eb="2">
      <t>コンゴウ</t>
    </rPh>
    <phoneticPr fontId="1"/>
  </si>
  <si>
    <t>60WS</t>
  </si>
  <si>
    <t>65WS</t>
  </si>
  <si>
    <t>あい＆あい</t>
  </si>
  <si>
    <t>ＩＢサークル</t>
  </si>
  <si>
    <t>あくらＢＣ</t>
  </si>
  <si>
    <t>芦屋</t>
  </si>
  <si>
    <t>伊丹</t>
  </si>
  <si>
    <t>川西</t>
  </si>
  <si>
    <t>ＧＯＧＯ</t>
  </si>
  <si>
    <t>三田ウィングス</t>
  </si>
  <si>
    <t>宝塚</t>
  </si>
  <si>
    <t>西宮</t>
  </si>
  <si>
    <t>姫路</t>
  </si>
  <si>
    <t>緑ヶ丘</t>
  </si>
  <si>
    <t>ＡＱＵＡ</t>
  </si>
  <si>
    <t>あじさい</t>
  </si>
  <si>
    <t>芦屋クラブ</t>
  </si>
  <si>
    <t>あすなろクラブ</t>
  </si>
  <si>
    <t>猪名川クラブ</t>
  </si>
  <si>
    <t>ＷＩＮＧＳ</t>
  </si>
  <si>
    <t>ウエストシルバー</t>
  </si>
  <si>
    <t>ウッディシャトルズ</t>
  </si>
  <si>
    <t>おっことぬし</t>
  </si>
  <si>
    <t>Ｃａｔｓ</t>
  </si>
  <si>
    <t>Ｃｌｅａｒ　Ｃｈａｎｃｅ</t>
  </si>
  <si>
    <t>グリップエンド</t>
  </si>
  <si>
    <t>ぐるぐるパンチ</t>
  </si>
  <si>
    <t>ＪＦＥ</t>
  </si>
  <si>
    <t>しぇいくはんずＫＯＢＥ</t>
  </si>
  <si>
    <t>シャトル</t>
  </si>
  <si>
    <t>ＪｕｎＫｉｅ</t>
  </si>
  <si>
    <t>シュパース</t>
  </si>
  <si>
    <t>ＳＫＹ　ＦＡＬＬ</t>
  </si>
  <si>
    <t>ＴＡＪＩＭＡ</t>
  </si>
  <si>
    <t>垂水クラブ</t>
  </si>
  <si>
    <t>ＴＥＡＭ　ＢＯＳＳ</t>
  </si>
  <si>
    <t>ＣＨＥＲＲＹ</t>
  </si>
  <si>
    <t>Ｔｒｅａｓｕｒｅｓ</t>
  </si>
  <si>
    <t>ＮＡＮＡＳＥＡ’Ｚ</t>
  </si>
  <si>
    <t>難波クラブ</t>
  </si>
  <si>
    <t>バドラー</t>
  </si>
  <si>
    <t>はにーぃず</t>
  </si>
  <si>
    <t>ＢＵＢＢＬＥＳ</t>
  </si>
  <si>
    <t>ＨＡＮＤＳ</t>
  </si>
  <si>
    <t>ＰＡＮＤＯＲＡ</t>
  </si>
  <si>
    <t>ＢＡＭＢＩ</t>
  </si>
  <si>
    <t>ＢＥＡＤ</t>
  </si>
  <si>
    <t>Ｂｅｌｉｅｖｅ</t>
  </si>
  <si>
    <t>Ｆｕｔｕｒｅｓ</t>
  </si>
  <si>
    <t>Ｐｌａｓｍａ</t>
  </si>
  <si>
    <t>ＰＬＡＤ</t>
  </si>
  <si>
    <t>プリッツ</t>
  </si>
  <si>
    <t>ブルーシャンス</t>
  </si>
  <si>
    <t>Ｐｌａｉｓｉｒ</t>
  </si>
  <si>
    <t>フレッシュ三田</t>
  </si>
  <si>
    <t>Ｖｏｌａｎｏ</t>
  </si>
  <si>
    <t>Ｗｈｉｔｅ　ｓｈｕｔｔｌｅ</t>
  </si>
  <si>
    <t>ボンバーズ</t>
  </si>
  <si>
    <t>三木シャトル</t>
  </si>
  <si>
    <t>Ｍｉｌｋｙｗａｙ</t>
  </si>
  <si>
    <t>武庫ＢＣ</t>
  </si>
  <si>
    <t>むささび会</t>
  </si>
  <si>
    <t>安室ＳＥＬＦＩＳＨ</t>
  </si>
  <si>
    <t>ヤマヒサ倶楽部</t>
  </si>
  <si>
    <t>ＲＥＡＬ</t>
  </si>
  <si>
    <t>竜神クラブ</t>
  </si>
  <si>
    <t>ＬＡＤＹＢＵＧ</t>
  </si>
  <si>
    <t>ＲＥＮ</t>
  </si>
  <si>
    <t>Ｒｏｃｋ　ｏｎ</t>
  </si>
  <si>
    <t>大阪チタニウムテクノロジーズ</t>
  </si>
  <si>
    <t>神鋼環境ソリューション</t>
  </si>
  <si>
    <t>神戸市役所</t>
  </si>
  <si>
    <t>神鋼加古川</t>
  </si>
  <si>
    <t>神鋼神戸</t>
  </si>
  <si>
    <t>新明和工業</t>
  </si>
  <si>
    <t>パナソニック加西</t>
  </si>
  <si>
    <t>パナソニック洲本</t>
  </si>
  <si>
    <t>兵庫県庁</t>
  </si>
  <si>
    <t>三菱重工神戸</t>
  </si>
  <si>
    <t>三菱電機</t>
  </si>
  <si>
    <t>三菱電機伊丹</t>
  </si>
  <si>
    <t>三菱電機神戸</t>
  </si>
  <si>
    <t>三菱電機三田</t>
  </si>
  <si>
    <t>大和製衡</t>
  </si>
  <si>
    <t>教職員</t>
  </si>
  <si>
    <t>関西学院大学</t>
  </si>
  <si>
    <t>甲南大学</t>
  </si>
  <si>
    <t>神戸学院大学</t>
  </si>
  <si>
    <t>神戸市立工業高等専門学校</t>
  </si>
  <si>
    <t>神戸大学</t>
  </si>
  <si>
    <t>武庫川女子大学</t>
  </si>
  <si>
    <t>育英高等学校</t>
  </si>
  <si>
    <t>神戸工業高校</t>
  </si>
  <si>
    <t>神戸村野工業高等学校</t>
  </si>
  <si>
    <t>園田学園高等学校</t>
  </si>
  <si>
    <t>東播工業高等学校</t>
  </si>
  <si>
    <t>日ノ本学園高等学校</t>
  </si>
  <si>
    <t>姫路市立姫路高校</t>
  </si>
  <si>
    <t>舞子高等学校</t>
  </si>
  <si>
    <t>武庫川女子大学附属高等学校</t>
  </si>
  <si>
    <t>武庫荘総合高等学校</t>
  </si>
  <si>
    <t>園田学園中学校</t>
  </si>
  <si>
    <t>県協会</t>
  </si>
  <si>
    <t>兵庫教育大学</t>
  </si>
  <si>
    <t>カネカ</t>
  </si>
  <si>
    <t>カネカ高砂</t>
  </si>
  <si>
    <t>川重神戸</t>
  </si>
  <si>
    <t>新日鐵住金広畑</t>
  </si>
  <si>
    <t>デンソーテン</t>
  </si>
  <si>
    <t>兵庫県庁バドミントン部</t>
  </si>
  <si>
    <t>明石工業高等専門学校</t>
  </si>
  <si>
    <t>尼崎稲園高等学校</t>
  </si>
  <si>
    <t>尼崎北高等学校</t>
  </si>
  <si>
    <t>兵庫県立尼崎高等学校</t>
  </si>
  <si>
    <t>尼崎西高等学校</t>
  </si>
  <si>
    <t>市立尼崎高等学校</t>
  </si>
  <si>
    <t>尼崎市立尼崎高等学校</t>
  </si>
  <si>
    <t>西宮市立西宮高等学校</t>
  </si>
  <si>
    <t>川西明峰高等学校</t>
  </si>
  <si>
    <t>北須磨高等学校</t>
  </si>
  <si>
    <t>神戸学院大学附属高等学校</t>
  </si>
  <si>
    <t>神戸龍谷高等学校</t>
  </si>
  <si>
    <t>三田学園高等学校</t>
  </si>
  <si>
    <t>三田祥雲館高等学校</t>
  </si>
  <si>
    <t>夙川学院高等学校</t>
  </si>
  <si>
    <t>松蔭高等学校</t>
  </si>
  <si>
    <t>親和女子高等学校</t>
  </si>
  <si>
    <t>星陵高等学校</t>
  </si>
  <si>
    <t>高砂南高等学校</t>
  </si>
  <si>
    <t>宝塚北高等学校</t>
  </si>
  <si>
    <t>宝塚高等学校</t>
  </si>
  <si>
    <t>東洋大学附属姫路高等学校</t>
  </si>
  <si>
    <t>西宮高等学校</t>
  </si>
  <si>
    <t>東灘高等学校</t>
  </si>
  <si>
    <t>姫路工業高等学校</t>
  </si>
  <si>
    <t>姫路飾西高等学校</t>
  </si>
  <si>
    <t>姫路西高等学校</t>
  </si>
  <si>
    <t>兵庫県立国際高等学校</t>
  </si>
  <si>
    <t>兵庫工業高等学校</t>
  </si>
  <si>
    <t>御影高等学校</t>
  </si>
  <si>
    <t>社高等学校</t>
  </si>
  <si>
    <t>はねっつ</t>
  </si>
  <si>
    <t>明石高専</t>
  </si>
  <si>
    <t>Ｎａｔｕｒａｌ</t>
  </si>
  <si>
    <t>ＣＡＴ</t>
  </si>
  <si>
    <t>ＧＹＯＧＹＯ</t>
  </si>
  <si>
    <t>ＣＬＩＭＡＸ</t>
  </si>
  <si>
    <t>フルセットリッパーズ</t>
  </si>
  <si>
    <t>ぐりんぴぃーす</t>
  </si>
  <si>
    <t>Ｃｏｃｃｏ　ｃｌｕｂ</t>
  </si>
  <si>
    <t>四ツ羽</t>
  </si>
  <si>
    <t>アマフレ</t>
  </si>
  <si>
    <t>ＣＬＹＳＴＡＬ</t>
  </si>
  <si>
    <t>ｃｏｐａｎ</t>
  </si>
  <si>
    <t>兵庫県民体育大会　バドミントン競技</t>
  </si>
  <si>
    <t>回数と大会名を選択　→</t>
    <rPh sb="0" eb="2">
      <t>カイスウ</t>
    </rPh>
    <rPh sb="3" eb="6">
      <t>タイカイメイ</t>
    </rPh>
    <rPh sb="7" eb="9">
      <t>センタク</t>
    </rPh>
    <phoneticPr fontId="1"/>
  </si>
  <si>
    <t>団体名</t>
    <rPh sb="0" eb="2">
      <t>ダンタイ</t>
    </rPh>
    <rPh sb="2" eb="3">
      <t>メイ</t>
    </rPh>
    <phoneticPr fontId="1"/>
  </si>
  <si>
    <t>男子１</t>
    <rPh sb="0" eb="2">
      <t>ダンシ</t>
    </rPh>
    <phoneticPr fontId="1"/>
  </si>
  <si>
    <t>女子１</t>
    <rPh sb="0" eb="2">
      <t>ジョシ</t>
    </rPh>
    <phoneticPr fontId="1"/>
  </si>
  <si>
    <t>選択番号に
姓名の番号を入力</t>
    <phoneticPr fontId="1"/>
  </si>
  <si>
    <t>男子が上</t>
    <rPh sb="0" eb="2">
      <t>ダンシ</t>
    </rPh>
    <rPh sb="3" eb="4">
      <t>ウエ</t>
    </rPh>
    <phoneticPr fontId="1"/>
  </si>
  <si>
    <t>女子が下</t>
    <rPh sb="0" eb="2">
      <t>ジョシ</t>
    </rPh>
    <rPh sb="3" eb="4">
      <t>シタ</t>
    </rPh>
    <phoneticPr fontId="1"/>
  </si>
  <si>
    <t>X</t>
  </si>
  <si>
    <t>X</t>
    <phoneticPr fontId="1"/>
  </si>
  <si>
    <t>申し込み団体</t>
    <rPh sb="0" eb="1">
      <t>モウ</t>
    </rPh>
    <rPh sb="2" eb="3">
      <t>コ</t>
    </rPh>
    <rPh sb="4" eb="6">
      <t>ダンタイ</t>
    </rPh>
    <phoneticPr fontId="1"/>
  </si>
  <si>
    <t>申込者</t>
    <rPh sb="0" eb="3">
      <t>モウシコミシャ</t>
    </rPh>
    <phoneticPr fontId="1"/>
  </si>
  <si>
    <t>携帯番号</t>
    <rPh sb="0" eb="2">
      <t>ケイタイ</t>
    </rPh>
    <rPh sb="2" eb="4">
      <t>バンゴウ</t>
    </rPh>
    <phoneticPr fontId="1"/>
  </si>
  <si>
    <t>印</t>
    <rPh sb="0" eb="1">
      <t>イン</t>
    </rPh>
    <phoneticPr fontId="1"/>
  </si>
  <si>
    <t>チーム
内順位</t>
    <rPh sb="4" eb="5">
      <t>ナイ</t>
    </rPh>
    <rPh sb="5" eb="7">
      <t>ジュンイ</t>
    </rPh>
    <phoneticPr fontId="1"/>
  </si>
  <si>
    <t>MD</t>
    <phoneticPr fontId="1"/>
  </si>
  <si>
    <t>MDA</t>
    <phoneticPr fontId="1"/>
  </si>
  <si>
    <t>審判資格</t>
    <rPh sb="0" eb="4">
      <t>シンパンシカク</t>
    </rPh>
    <phoneticPr fontId="1"/>
  </si>
  <si>
    <t>(選択)</t>
    <rPh sb="1" eb="3">
      <t>センタク</t>
    </rPh>
    <phoneticPr fontId="1"/>
  </si>
  <si>
    <t>生年月日</t>
    <rPh sb="0" eb="4">
      <t>セイネンガッピ</t>
    </rPh>
    <phoneticPr fontId="1"/>
  </si>
  <si>
    <t>審判</t>
    <rPh sb="0" eb="2">
      <t>シンパン</t>
    </rPh>
    <phoneticPr fontId="1"/>
  </si>
  <si>
    <t>年齢確定日</t>
    <rPh sb="0" eb="2">
      <t>ネンレイ</t>
    </rPh>
    <rPh sb="2" eb="4">
      <t>カクテイ</t>
    </rPh>
    <rPh sb="4" eb="5">
      <t>ビ</t>
    </rPh>
    <phoneticPr fontId="2"/>
  </si>
  <si>
    <t>高校生以下</t>
    <rPh sb="0" eb="3">
      <t>コウコウセイ</t>
    </rPh>
    <rPh sb="3" eb="5">
      <t>イカ</t>
    </rPh>
    <phoneticPr fontId="1"/>
  </si>
  <si>
    <t>学校単位で申込される場合の時のみ</t>
    <rPh sb="0" eb="2">
      <t>ガッコウ</t>
    </rPh>
    <rPh sb="2" eb="4">
      <t>タンイ</t>
    </rPh>
    <rPh sb="5" eb="7">
      <t>モウシコミ</t>
    </rPh>
    <rPh sb="10" eb="12">
      <t>バアイ</t>
    </rPh>
    <rPh sb="13" eb="14">
      <t>トキ</t>
    </rPh>
    <phoneticPr fontId="1"/>
  </si>
  <si>
    <t>領収書の有無</t>
    <rPh sb="0" eb="3">
      <t>リョウシュウショ</t>
    </rPh>
    <rPh sb="4" eb="6">
      <t>ユウム</t>
    </rPh>
    <phoneticPr fontId="1"/>
  </si>
  <si>
    <t>なし</t>
  </si>
  <si>
    <t>一般と高校生以下の選手ペアーのみ</t>
    <rPh sb="0" eb="2">
      <t>イッパン</t>
    </rPh>
    <rPh sb="3" eb="8">
      <t>コウコウセイイカ</t>
    </rPh>
    <rPh sb="9" eb="11">
      <t>センシュ</t>
    </rPh>
    <phoneticPr fontId="1"/>
  </si>
  <si>
    <t>高校生以下
の人数</t>
    <rPh sb="0" eb="3">
      <t>コウコウセイ</t>
    </rPh>
    <rPh sb="3" eb="5">
      <t>イカ</t>
    </rPh>
    <rPh sb="7" eb="9">
      <t>ニンズウ</t>
    </rPh>
    <phoneticPr fontId="1"/>
  </si>
  <si>
    <t>調整（高以下）</t>
    <rPh sb="0" eb="2">
      <t>チョウセイ</t>
    </rPh>
    <rPh sb="3" eb="4">
      <t>コウ</t>
    </rPh>
    <rPh sb="4" eb="6">
      <t>イカ</t>
    </rPh>
    <phoneticPr fontId="1"/>
  </si>
  <si>
    <t>(2500-1500=1000)</t>
    <phoneticPr fontId="1"/>
  </si>
  <si>
    <t>チーム内順位</t>
    <rPh sb="3" eb="4">
      <t>ナイ</t>
    </rPh>
    <rPh sb="4" eb="6">
      <t>ジュンイ</t>
    </rPh>
    <phoneticPr fontId="1"/>
  </si>
  <si>
    <t>申込種目略称</t>
    <rPh sb="0" eb="2">
      <t>モウシコミ</t>
    </rPh>
    <rPh sb="2" eb="4">
      <t>シュモク</t>
    </rPh>
    <rPh sb="4" eb="6">
      <t>リャクショウ</t>
    </rPh>
    <phoneticPr fontId="1"/>
  </si>
  <si>
    <t>ペアー番号</t>
    <rPh sb="3" eb="5">
      <t>バンゴウ</t>
    </rPh>
    <phoneticPr fontId="1"/>
  </si>
  <si>
    <r>
      <t xml:space="preserve">予備
</t>
    </r>
    <r>
      <rPr>
        <sz val="10"/>
        <color rgb="FFFF0000"/>
        <rFont val="ＭＳ Ｐゴシック"/>
        <family val="3"/>
        <charset val="128"/>
      </rPr>
      <t>(男子のみ)</t>
    </r>
    <rPh sb="0" eb="2">
      <t>ヨビ</t>
    </rPh>
    <rPh sb="4" eb="6">
      <t>ダンシ</t>
    </rPh>
    <phoneticPr fontId="1"/>
  </si>
  <si>
    <t>複ペアー番号</t>
    <rPh sb="0" eb="1">
      <t>フク</t>
    </rPh>
    <rPh sb="4" eb="6">
      <t>バンゴウ</t>
    </rPh>
    <phoneticPr fontId="13"/>
  </si>
  <si>
    <t>複ペアー名前</t>
    <rPh sb="0" eb="1">
      <t>フク</t>
    </rPh>
    <rPh sb="4" eb="6">
      <t>ナマエ</t>
    </rPh>
    <phoneticPr fontId="1"/>
  </si>
  <si>
    <t>年齢</t>
    <rPh sb="0" eb="2">
      <t>ネンレイ</t>
    </rPh>
    <phoneticPr fontId="1"/>
  </si>
  <si>
    <t>アイビー</t>
  </si>
  <si>
    <t>ＮＩＳＨＩＷＡＫＩ</t>
  </si>
  <si>
    <t>白鳥美羽</t>
  </si>
  <si>
    <t>伊丹ＢＣ</t>
  </si>
  <si>
    <t>ＷｅｅＤ</t>
  </si>
  <si>
    <t>ｐｉｙｏｐｉｙｏ</t>
  </si>
  <si>
    <t>ＥＬＭＥＲ</t>
  </si>
  <si>
    <t>ＫＡＩＭＥＩ</t>
  </si>
  <si>
    <t>共済</t>
  </si>
  <si>
    <t>ペガサス</t>
  </si>
  <si>
    <t>北神クラブ</t>
  </si>
  <si>
    <t>ＭＹＮＳ。</t>
  </si>
  <si>
    <t>クロスロード</t>
  </si>
  <si>
    <t>三木赤とんぼ</t>
  </si>
  <si>
    <t>ＳＵＣＣＥＳＳ</t>
  </si>
  <si>
    <t>シーガルス</t>
  </si>
  <si>
    <t>Ｓｕｐｅｒ　Ｂｉｒｄ</t>
  </si>
  <si>
    <t>成徳スマイル</t>
  </si>
  <si>
    <t>高砂ＢＳ</t>
  </si>
  <si>
    <t>ＴＥＡＭ　ＫＥＮＫＥＮ</t>
  </si>
  <si>
    <t>ＤＭＢ</t>
  </si>
  <si>
    <t>日曜どうでしょう</t>
  </si>
  <si>
    <t>Ｋ－ｆｉｖｅ</t>
  </si>
  <si>
    <t>サルカパロ</t>
  </si>
  <si>
    <t>豊岡クラブ</t>
  </si>
  <si>
    <t>ディプロ</t>
  </si>
  <si>
    <t>ＷＩＮ　ＳＭＡＳＨ</t>
  </si>
  <si>
    <t>チーム湊</t>
  </si>
  <si>
    <t>Ｃｌｉｆｆ</t>
  </si>
  <si>
    <t>解除キー　2023　（ソートの禁止）</t>
    <phoneticPr fontId="1"/>
  </si>
  <si>
    <t>集計</t>
    <rPh sb="0" eb="2">
      <t>シュウケイ</t>
    </rPh>
    <phoneticPr fontId="1"/>
  </si>
  <si>
    <t>団体名</t>
    <rPh sb="0" eb="3">
      <t>ダンタイメイ</t>
    </rPh>
    <phoneticPr fontId="1"/>
  </si>
  <si>
    <t>印刷について</t>
    <rPh sb="0" eb="2">
      <t>インサツ</t>
    </rPh>
    <phoneticPr fontId="1"/>
  </si>
  <si>
    <t>　　シートを印刷してください。
　　1ページ　男子女子　単
　　2ページ　男女複
　　3ページ　混合複
　　4ページ　集計
　　以上4ページ印刷されます。
　　必要なページを印刷してください。</t>
    <rPh sb="6" eb="8">
      <t>インサツ</t>
    </rPh>
    <rPh sb="24" eb="26">
      <t>ダンシ</t>
    </rPh>
    <rPh sb="26" eb="28">
      <t>ジョシ</t>
    </rPh>
    <rPh sb="29" eb="30">
      <t>タン</t>
    </rPh>
    <rPh sb="38" eb="40">
      <t>ダンジョ</t>
    </rPh>
    <rPh sb="40" eb="41">
      <t>フク</t>
    </rPh>
    <rPh sb="49" eb="51">
      <t>コンゴウ</t>
    </rPh>
    <rPh sb="51" eb="52">
      <t>フク</t>
    </rPh>
    <rPh sb="60" eb="62">
      <t>シュウケイ</t>
    </rPh>
    <rPh sb="65" eb="67">
      <t>イジョウ</t>
    </rPh>
    <rPh sb="71" eb="73">
      <t>インサツ</t>
    </rPh>
    <rPh sb="81" eb="83">
      <t>ヒツヨウ</t>
    </rPh>
    <rPh sb="88" eb="90">
      <t>インサツ</t>
    </rPh>
    <phoneticPr fontId="1"/>
  </si>
  <si>
    <t>第77回</t>
  </si>
  <si>
    <t>調整（高）</t>
    <rPh sb="0" eb="2">
      <t>チョウセイ</t>
    </rPh>
    <rPh sb="3" eb="4">
      <t>コウ</t>
    </rPh>
    <phoneticPr fontId="1"/>
  </si>
  <si>
    <t>合計金額</t>
    <rPh sb="0" eb="2">
      <t>ゴウケイ</t>
    </rPh>
    <rPh sb="2" eb="4">
      <t>キンガク</t>
    </rPh>
    <phoneticPr fontId="1"/>
  </si>
  <si>
    <t>Ver1.0</t>
    <phoneticPr fontId="1"/>
  </si>
  <si>
    <t>ペアー</t>
    <phoneticPr fontId="1"/>
  </si>
  <si>
    <t>参加料</t>
    <rPh sb="0" eb="3">
      <t>サンカリョウ</t>
    </rPh>
    <phoneticPr fontId="1"/>
  </si>
  <si>
    <t>年齢</t>
    <rPh sb="0" eb="2">
      <t>ネンレイ</t>
    </rPh>
    <phoneticPr fontId="1"/>
  </si>
  <si>
    <t>選択してください</t>
  </si>
  <si>
    <t>このリストは表示のみです。</t>
    <rPh sb="6" eb="8">
      <t>ひょうじ</t>
    </rPh>
    <phoneticPr fontId="1" type="Hiragana"/>
  </si>
  <si>
    <t>入力用</t>
    <rPh sb="0" eb="2">
      <t>にゅうりょく</t>
    </rPh>
    <rPh sb="2" eb="3">
      <t>よう</t>
    </rPh>
    <phoneticPr fontId="1" type="Hiragana"/>
  </si>
  <si>
    <t>団体名が無い時
空いてる番号を
ご使用下さい</t>
    <rPh sb="0" eb="3">
      <t>だんたいめい</t>
    </rPh>
    <rPh sb="4" eb="5">
      <t>な</t>
    </rPh>
    <rPh sb="6" eb="7">
      <t>とき</t>
    </rPh>
    <rPh sb="8" eb="9">
      <t>あ</t>
    </rPh>
    <rPh sb="12" eb="14">
      <t>ばんごう</t>
    </rPh>
    <rPh sb="17" eb="19">
      <t>しよう</t>
    </rPh>
    <rPh sb="19" eb="20">
      <t>くだ</t>
    </rPh>
    <phoneticPr fontId="1" type="Hiragana"/>
  </si>
  <si>
    <t>種　目　　　選　手　登　録</t>
    <rPh sb="0" eb="1">
      <t>シュ</t>
    </rPh>
    <rPh sb="2" eb="3">
      <t>メ</t>
    </rPh>
    <rPh sb="6" eb="7">
      <t>セン</t>
    </rPh>
    <rPh sb="8" eb="9">
      <t>テ</t>
    </rPh>
    <rPh sb="10" eb="11">
      <t>ノボル</t>
    </rPh>
    <rPh sb="12" eb="13">
      <t>ロク</t>
    </rPh>
    <phoneticPr fontId="1"/>
  </si>
  <si>
    <t>種目　単　申込書　（個人戦）</t>
    <phoneticPr fontId="1"/>
  </si>
  <si>
    <t>種目　複　申込書　（個人戦）</t>
    <phoneticPr fontId="1" type="Hiragana"/>
  </si>
  <si>
    <t>種目　混合複　申込書　（個人戦）</t>
    <rPh sb="3" eb="5">
      <t>コンゴウ</t>
    </rPh>
    <rPh sb="5" eb="6">
      <t>フク</t>
    </rPh>
    <phoneticPr fontId="1"/>
  </si>
</sst>
</file>

<file path=xl/styles.xml><?xml version="1.0" encoding="utf-8"?>
<styleSheet xmlns="http://schemas.openxmlformats.org/spreadsheetml/2006/main">
  <numFmts count="2">
    <numFmt numFmtId="42" formatCode="_ &quot;¥&quot;* #,##0_ ;_ &quot;¥&quot;* \-#,##0_ ;_ &quot;¥&quot;* &quot;-&quot;_ ;_ @_ "/>
    <numFmt numFmtId="176" formatCode="00000000000"/>
  </numFmts>
  <fonts count="47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8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1"/>
      <color rgb="FF00B050"/>
      <name val="ＭＳ Ｐゴシック"/>
      <family val="3"/>
      <charset val="128"/>
    </font>
    <font>
      <sz val="8"/>
      <color rgb="FFFF0000"/>
      <name val="ＭＳ Ｐゴシック"/>
      <family val="3"/>
      <charset val="128"/>
    </font>
    <font>
      <b/>
      <sz val="18"/>
      <color theme="3"/>
      <name val="ＭＳ Ｐゴシック"/>
      <family val="2"/>
      <charset val="128"/>
      <scheme val="major"/>
    </font>
    <font>
      <sz val="11"/>
      <color theme="0"/>
      <name val="ＭＳ Ｐゴシック"/>
      <family val="2"/>
      <charset val="128"/>
      <scheme val="minor"/>
    </font>
    <font>
      <sz val="12"/>
      <color theme="0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6"/>
      <color rgb="FFFF0000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B050"/>
      <name val="ＭＳ Ｐゴシック"/>
      <family val="3"/>
      <charset val="128"/>
    </font>
    <font>
      <sz val="12"/>
      <color rgb="FF00B05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9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12"/>
      <color theme="0"/>
      <name val="ＭＳ Ｐゴシック"/>
      <family val="3"/>
      <charset val="128"/>
      <scheme val="minor"/>
    </font>
    <font>
      <b/>
      <sz val="16"/>
      <name val="ＭＳ Ｐゴシック"/>
      <family val="3"/>
      <charset val="128"/>
    </font>
    <font>
      <sz val="11"/>
      <color theme="0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0"/>
      <name val="ＭＳ Ｐゴシック"/>
      <family val="3"/>
      <charset val="128"/>
      <scheme val="minor"/>
    </font>
    <font>
      <sz val="12"/>
      <color theme="1" tint="0.249977111117893"/>
      <name val="ＭＳ Ｐゴシック"/>
      <family val="3"/>
      <charset val="128"/>
    </font>
    <font>
      <sz val="11"/>
      <color theme="1" tint="0.249977111117893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4"/>
      <color theme="0"/>
      <name val="ＭＳ Ｐゴシック"/>
      <family val="3"/>
      <charset val="128"/>
    </font>
    <font>
      <sz val="14"/>
      <color theme="1" tint="0.34998626667073579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0" tint="-0.34998626667073579"/>
      <name val="ＭＳ Ｐゴシック"/>
      <family val="3"/>
      <charset val="128"/>
    </font>
    <font>
      <sz val="11"/>
      <color theme="0" tint="-0.499984740745262"/>
      <name val="ＭＳ Ｐゴシック"/>
      <family val="3"/>
      <charset val="128"/>
    </font>
    <font>
      <sz val="18"/>
      <color rgb="FFFF0000"/>
      <name val="ＭＳ Ｐゴシック"/>
      <family val="3"/>
      <charset val="128"/>
    </font>
    <font>
      <b/>
      <sz val="36"/>
      <color rgb="FFFF33CC"/>
      <name val="ＭＳ Ｐゴシック"/>
      <family val="3"/>
      <charset val="128"/>
    </font>
    <font>
      <sz val="9"/>
      <color theme="0"/>
      <name val="ＭＳ Ｐゴシック"/>
      <family val="3"/>
      <charset val="128"/>
    </font>
    <font>
      <sz val="16"/>
      <name val="ＭＳ Ｐゴシック"/>
      <family val="3"/>
      <charset val="128"/>
    </font>
  </fonts>
  <fills count="1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</fills>
  <borders count="9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/>
      <diagonal/>
    </border>
    <border>
      <left style="thick">
        <color rgb="FFFF0000"/>
      </left>
      <right style="thick">
        <color rgb="FFFF0000"/>
      </right>
      <top/>
      <bottom style="thick">
        <color rgb="FFFF0000"/>
      </bottom>
      <diagonal/>
    </border>
    <border>
      <left/>
      <right style="thick">
        <color rgb="FFFF0000"/>
      </right>
      <top/>
      <bottom/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medium">
        <color rgb="FFFF0000"/>
      </left>
      <right style="thick">
        <color auto="1"/>
      </right>
      <top style="medium">
        <color rgb="FFFF0000"/>
      </top>
      <bottom style="medium">
        <color rgb="FFFF0000"/>
      </bottom>
      <diagonal/>
    </border>
    <border>
      <left style="thick">
        <color theme="0" tint="-0.24994659260841701"/>
      </left>
      <right style="thin">
        <color theme="0" tint="-0.24994659260841701"/>
      </right>
      <top style="thick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ck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ck">
        <color theme="0" tint="-0.24994659260841701"/>
      </right>
      <top style="thick">
        <color theme="0" tint="-0.24994659260841701"/>
      </top>
      <bottom style="thin">
        <color theme="0" tint="-0.24994659260841701"/>
      </bottom>
      <diagonal/>
    </border>
    <border>
      <left style="thick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ck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ck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ck">
        <color theme="0" tint="-0.24994659260841701"/>
      </bottom>
      <diagonal/>
    </border>
    <border>
      <left style="thin">
        <color theme="0" tint="-0.24994659260841701"/>
      </left>
      <right style="thick">
        <color theme="0" tint="-0.24994659260841701"/>
      </right>
      <top style="thin">
        <color theme="0" tint="-0.24994659260841701"/>
      </top>
      <bottom style="thick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ck">
        <color theme="0" tint="-0.2499465926084170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4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8" fillId="0" borderId="0"/>
  </cellStyleXfs>
  <cellXfs count="388">
    <xf numFmtId="0" fontId="0" fillId="0" borderId="0" xfId="0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Border="1">
      <alignment vertical="center"/>
    </xf>
    <xf numFmtId="0" fontId="4" fillId="0" borderId="0" xfId="0" applyFont="1" applyFill="1">
      <alignment vertical="center"/>
    </xf>
    <xf numFmtId="0" fontId="18" fillId="7" borderId="6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0" fillId="0" borderId="0" xfId="0" applyProtection="1">
      <alignment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14" fillId="6" borderId="0" xfId="0" applyFont="1" applyFill="1" applyAlignment="1" applyProtection="1">
      <alignment horizontal="center" vertical="center"/>
      <protection locked="0"/>
    </xf>
    <xf numFmtId="0" fontId="14" fillId="6" borderId="0" xfId="0" applyFont="1" applyFill="1" applyProtection="1">
      <alignment vertical="center"/>
    </xf>
    <xf numFmtId="0" fontId="14" fillId="6" borderId="0" xfId="0" applyFont="1" applyFill="1" applyAlignment="1" applyProtection="1">
      <alignment horizontal="center" vertical="center"/>
    </xf>
    <xf numFmtId="0" fontId="14" fillId="6" borderId="0" xfId="0" applyFont="1" applyFill="1" applyAlignment="1" applyProtection="1">
      <alignment vertical="center" shrinkToFit="1"/>
    </xf>
    <xf numFmtId="0" fontId="14" fillId="4" borderId="0" xfId="0" applyFont="1" applyFill="1" applyAlignment="1" applyProtection="1">
      <alignment vertical="center" shrinkToFit="1"/>
      <protection locked="0"/>
    </xf>
    <xf numFmtId="0" fontId="14" fillId="8" borderId="0" xfId="0" applyFont="1" applyFill="1" applyProtection="1">
      <alignment vertical="center"/>
    </xf>
    <xf numFmtId="0" fontId="14" fillId="8" borderId="0" xfId="0" applyFont="1" applyFill="1" applyAlignment="1" applyProtection="1">
      <alignment vertical="center" shrinkToFit="1"/>
    </xf>
    <xf numFmtId="0" fontId="0" fillId="8" borderId="0" xfId="0" applyFill="1" applyAlignment="1" applyProtection="1">
      <alignment vertical="center" shrinkToFit="1"/>
    </xf>
    <xf numFmtId="0" fontId="14" fillId="4" borderId="0" xfId="0" applyFont="1" applyFill="1" applyAlignment="1" applyProtection="1">
      <alignment vertical="center" shrinkToFit="1"/>
    </xf>
    <xf numFmtId="0" fontId="0" fillId="0" borderId="0" xfId="0" applyAlignment="1" applyProtection="1">
      <alignment vertical="center" shrinkToFit="1"/>
      <protection locked="0"/>
    </xf>
    <xf numFmtId="0" fontId="29" fillId="4" borderId="0" xfId="0" applyFont="1" applyFill="1" applyAlignment="1" applyProtection="1">
      <alignment vertical="center" shrinkToFit="1"/>
    </xf>
    <xf numFmtId="0" fontId="0" fillId="6" borderId="0" xfId="0" applyFill="1" applyProtection="1">
      <alignment vertical="center"/>
      <protection locked="0"/>
    </xf>
    <xf numFmtId="14" fontId="0" fillId="0" borderId="0" xfId="0" applyNumberFormat="1" applyProtection="1">
      <alignment vertical="center"/>
      <protection locked="0"/>
    </xf>
    <xf numFmtId="0" fontId="35" fillId="0" borderId="7" xfId="0" applyFont="1" applyFill="1" applyBorder="1" applyAlignment="1" applyProtection="1">
      <alignment vertical="center"/>
      <protection locked="0"/>
    </xf>
    <xf numFmtId="0" fontId="36" fillId="0" borderId="7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center" vertical="center"/>
    </xf>
    <xf numFmtId="0" fontId="14" fillId="6" borderId="0" xfId="0" applyFont="1" applyFill="1" applyAlignment="1" applyProtection="1">
      <alignment horizontal="center" vertical="center" shrinkToFit="1"/>
      <protection locked="0"/>
    </xf>
    <xf numFmtId="0" fontId="14" fillId="6" borderId="0" xfId="0" applyFont="1" applyFill="1" applyAlignment="1" applyProtection="1">
      <alignment horizontal="center" vertical="center" shrinkToFit="1"/>
    </xf>
    <xf numFmtId="0" fontId="0" fillId="0" borderId="0" xfId="0" applyAlignment="1" applyProtection="1">
      <alignment horizontal="center" vertical="center" shrinkToFit="1"/>
      <protection locked="0"/>
    </xf>
    <xf numFmtId="0" fontId="14" fillId="0" borderId="0" xfId="0" applyFont="1" applyFill="1" applyAlignment="1" applyProtection="1">
      <alignment horizontal="center" vertical="center"/>
    </xf>
    <xf numFmtId="0" fontId="0" fillId="0" borderId="0" xfId="0" applyFill="1" applyProtection="1">
      <alignment vertical="center"/>
      <protection locked="0"/>
    </xf>
    <xf numFmtId="42" fontId="0" fillId="0" borderId="0" xfId="0" applyNumberFormat="1" applyProtection="1">
      <alignment vertical="center"/>
      <protection locked="0"/>
    </xf>
    <xf numFmtId="0" fontId="41" fillId="0" borderId="83" xfId="0" applyFont="1" applyBorder="1">
      <alignment vertical="center"/>
    </xf>
    <xf numFmtId="0" fontId="41" fillId="0" borderId="84" xfId="0" applyFont="1" applyBorder="1">
      <alignment vertical="center"/>
    </xf>
    <xf numFmtId="0" fontId="41" fillId="0" borderId="85" xfId="0" applyFont="1" applyBorder="1">
      <alignment vertical="center"/>
    </xf>
    <xf numFmtId="0" fontId="41" fillId="0" borderId="86" xfId="0" applyFont="1" applyBorder="1">
      <alignment vertical="center"/>
    </xf>
    <xf numFmtId="0" fontId="41" fillId="0" borderId="87" xfId="0" applyFont="1" applyBorder="1">
      <alignment vertical="center"/>
    </xf>
    <xf numFmtId="0" fontId="41" fillId="0" borderId="88" xfId="0" applyFont="1" applyBorder="1">
      <alignment vertical="center"/>
    </xf>
    <xf numFmtId="0" fontId="4" fillId="0" borderId="0" xfId="0" applyFont="1" applyAlignment="1" applyProtection="1">
      <alignment horizontal="center" vertical="center"/>
      <protection hidden="1"/>
    </xf>
    <xf numFmtId="0" fontId="4" fillId="0" borderId="7" xfId="0" applyFont="1" applyFill="1" applyBorder="1" applyAlignment="1" applyProtection="1">
      <alignment horizontal="left" vertical="center"/>
      <protection hidden="1"/>
    </xf>
    <xf numFmtId="0" fontId="4" fillId="0" borderId="58" xfId="0" applyFont="1" applyFill="1" applyBorder="1" applyProtection="1">
      <alignment vertical="center"/>
      <protection hidden="1"/>
    </xf>
    <xf numFmtId="0" fontId="4" fillId="0" borderId="48" xfId="0" applyFont="1" applyFill="1" applyBorder="1" applyProtection="1">
      <alignment vertical="center"/>
      <protection hidden="1"/>
    </xf>
    <xf numFmtId="0" fontId="33" fillId="0" borderId="0" xfId="0" applyFont="1" applyFill="1" applyAlignment="1" applyProtection="1">
      <alignment vertical="center"/>
      <protection hidden="1"/>
    </xf>
    <xf numFmtId="0" fontId="4" fillId="0" borderId="0" xfId="0" applyFont="1" applyProtection="1">
      <alignment vertical="center"/>
      <protection hidden="1"/>
    </xf>
    <xf numFmtId="0" fontId="5" fillId="0" borderId="0" xfId="0" applyFont="1" applyFill="1" applyBorder="1" applyAlignment="1" applyProtection="1">
      <alignment vertical="center"/>
      <protection locked="0" hidden="1"/>
    </xf>
    <xf numFmtId="0" fontId="5" fillId="0" borderId="0" xfId="0" applyFont="1" applyFill="1" applyBorder="1" applyAlignment="1" applyProtection="1">
      <alignment vertical="center"/>
      <protection hidden="1"/>
    </xf>
    <xf numFmtId="0" fontId="27" fillId="0" borderId="0" xfId="0" applyFont="1" applyFill="1" applyBorder="1" applyAlignment="1" applyProtection="1">
      <alignment horizontal="center"/>
      <protection locked="0" hidden="1"/>
    </xf>
    <xf numFmtId="0" fontId="5" fillId="0" borderId="0" xfId="0" applyFont="1" applyFill="1" applyBorder="1" applyAlignment="1" applyProtection="1">
      <alignment horizontal="center" vertical="center"/>
      <protection locked="0" hidden="1"/>
    </xf>
    <xf numFmtId="0" fontId="4" fillId="0" borderId="0" xfId="0" applyFont="1" applyFill="1" applyProtection="1">
      <alignment vertical="center"/>
      <protection hidden="1"/>
    </xf>
    <xf numFmtId="0" fontId="6" fillId="0" borderId="0" xfId="0" applyFont="1" applyFill="1" applyBorder="1" applyAlignment="1" applyProtection="1">
      <alignment vertical="center"/>
      <protection locked="0" hidden="1"/>
    </xf>
    <xf numFmtId="0" fontId="6" fillId="0" borderId="19" xfId="0" applyFont="1" applyFill="1" applyBorder="1" applyAlignment="1" applyProtection="1">
      <alignment vertical="center"/>
      <protection locked="0" hidden="1"/>
    </xf>
    <xf numFmtId="0" fontId="4" fillId="0" borderId="52" xfId="0" applyFont="1" applyBorder="1" applyAlignment="1" applyProtection="1">
      <alignment horizontal="center" vertical="center" shrinkToFit="1"/>
      <protection hidden="1"/>
    </xf>
    <xf numFmtId="0" fontId="9" fillId="0" borderId="0" xfId="0" applyFont="1" applyBorder="1" applyAlignment="1" applyProtection="1">
      <alignment vertical="center"/>
      <protection hidden="1"/>
    </xf>
    <xf numFmtId="0" fontId="4" fillId="0" borderId="0" xfId="0" applyFont="1" applyAlignment="1" applyProtection="1">
      <alignment vertical="center"/>
      <protection hidden="1"/>
    </xf>
    <xf numFmtId="0" fontId="4" fillId="0" borderId="17" xfId="0" applyFont="1" applyBorder="1" applyAlignment="1" applyProtection="1">
      <alignment horizontal="distributed" vertical="center" wrapText="1"/>
      <protection hidden="1"/>
    </xf>
    <xf numFmtId="0" fontId="4" fillId="0" borderId="0" xfId="0" applyFont="1" applyFill="1" applyBorder="1" applyAlignment="1" applyProtection="1">
      <alignment horizontal="center" vertical="center" shrinkToFit="1"/>
      <protection hidden="1"/>
    </xf>
    <xf numFmtId="0" fontId="4" fillId="0" borderId="0" xfId="0" applyFont="1" applyFill="1" applyBorder="1" applyProtection="1">
      <alignment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9" borderId="0" xfId="0" applyFont="1" applyFill="1" applyAlignment="1" applyProtection="1">
      <alignment horizontal="center" vertical="center"/>
      <protection hidden="1"/>
    </xf>
    <xf numFmtId="0" fontId="4" fillId="0" borderId="6" xfId="0" applyFont="1" applyBorder="1" applyProtection="1">
      <alignment vertical="center"/>
      <protection hidden="1"/>
    </xf>
    <xf numFmtId="0" fontId="8" fillId="0" borderId="2" xfId="0" applyFont="1" applyBorder="1" applyAlignment="1" applyProtection="1">
      <alignment horizontal="center" vertical="center" shrinkToFit="1"/>
      <protection hidden="1"/>
    </xf>
    <xf numFmtId="0" fontId="8" fillId="0" borderId="7" xfId="0" applyFont="1" applyBorder="1" applyAlignment="1" applyProtection="1">
      <alignment horizontal="center" vertical="center"/>
      <protection hidden="1"/>
    </xf>
    <xf numFmtId="0" fontId="4" fillId="0" borderId="37" xfId="0" applyFont="1" applyBorder="1" applyAlignment="1" applyProtection="1">
      <alignment horizontal="distributed" vertical="center" wrapText="1"/>
      <protection hidden="1"/>
    </xf>
    <xf numFmtId="0" fontId="4" fillId="12" borderId="0" xfId="0" applyFont="1" applyFill="1" applyAlignment="1" applyProtection="1">
      <alignment horizontal="center" vertical="center"/>
      <protection hidden="1"/>
    </xf>
    <xf numFmtId="0" fontId="8" fillId="0" borderId="6" xfId="0" applyFont="1" applyBorder="1" applyAlignment="1" applyProtection="1">
      <alignment horizontal="center" vertical="center"/>
      <protection hidden="1"/>
    </xf>
    <xf numFmtId="0" fontId="6" fillId="0" borderId="2" xfId="0" applyFont="1" applyBorder="1" applyAlignment="1" applyProtection="1">
      <alignment vertical="center" shrinkToFit="1"/>
      <protection hidden="1"/>
    </xf>
    <xf numFmtId="42" fontId="6" fillId="0" borderId="7" xfId="0" applyNumberFormat="1" applyFont="1" applyBorder="1" applyProtection="1">
      <alignment vertical="center"/>
      <protection hidden="1"/>
    </xf>
    <xf numFmtId="0" fontId="8" fillId="0" borderId="50" xfId="0" applyFont="1" applyBorder="1" applyAlignment="1" applyProtection="1">
      <alignment horizontal="center" vertical="center"/>
      <protection hidden="1"/>
    </xf>
    <xf numFmtId="0" fontId="4" fillId="0" borderId="2" xfId="0" applyFont="1" applyBorder="1" applyProtection="1">
      <alignment vertical="center"/>
      <protection hidden="1"/>
    </xf>
    <xf numFmtId="0" fontId="10" fillId="0" borderId="40" xfId="0" applyFont="1" applyBorder="1" applyAlignment="1" applyProtection="1">
      <alignment horizontal="center" vertical="center"/>
      <protection locked="0" hidden="1"/>
    </xf>
    <xf numFmtId="0" fontId="24" fillId="3" borderId="53" xfId="0" applyFont="1" applyFill="1" applyBorder="1" applyAlignment="1" applyProtection="1">
      <alignment horizontal="center" vertical="center"/>
      <protection locked="0" hidden="1"/>
    </xf>
    <xf numFmtId="0" fontId="6" fillId="0" borderId="39" xfId="0" applyFont="1" applyBorder="1" applyAlignment="1" applyProtection="1">
      <alignment horizontal="center" vertical="center"/>
      <protection locked="0" hidden="1"/>
    </xf>
    <xf numFmtId="0" fontId="10" fillId="2" borderId="32" xfId="0" applyFont="1" applyFill="1" applyBorder="1" applyAlignment="1" applyProtection="1">
      <alignment horizontal="center" vertical="center"/>
      <protection locked="0" hidden="1"/>
    </xf>
    <xf numFmtId="0" fontId="10" fillId="2" borderId="55" xfId="0" applyFont="1" applyFill="1" applyBorder="1" applyAlignment="1" applyProtection="1">
      <alignment horizontal="center" vertical="center" shrinkToFit="1"/>
      <protection locked="0" hidden="1"/>
    </xf>
    <xf numFmtId="0" fontId="24" fillId="2" borderId="33" xfId="0" applyFont="1" applyFill="1" applyBorder="1" applyAlignment="1" applyProtection="1">
      <alignment horizontal="center" vertical="center" shrinkToFit="1"/>
      <protection locked="0" hidden="1"/>
    </xf>
    <xf numFmtId="0" fontId="10" fillId="0" borderId="0" xfId="0" applyFont="1" applyFill="1" applyBorder="1" applyAlignment="1" applyProtection="1">
      <alignment horizontal="center" vertical="center"/>
      <protection locked="0" hidden="1"/>
    </xf>
    <xf numFmtId="0" fontId="6" fillId="0" borderId="23" xfId="0" applyFont="1" applyBorder="1" applyAlignment="1" applyProtection="1">
      <alignment horizontal="center" vertical="center"/>
      <protection hidden="1"/>
    </xf>
    <xf numFmtId="0" fontId="24" fillId="3" borderId="54" xfId="0" applyFont="1" applyFill="1" applyBorder="1" applyAlignment="1" applyProtection="1">
      <alignment horizontal="center" vertical="center" shrinkToFit="1"/>
      <protection hidden="1"/>
    </xf>
    <xf numFmtId="0" fontId="10" fillId="0" borderId="21" xfId="0" applyFont="1" applyBorder="1" applyAlignment="1" applyProtection="1">
      <alignment horizontal="center" vertical="center"/>
      <protection hidden="1"/>
    </xf>
    <xf numFmtId="0" fontId="6" fillId="0" borderId="35" xfId="0" applyFont="1" applyBorder="1" applyAlignment="1" applyProtection="1">
      <alignment horizontal="center" vertical="center" shrinkToFit="1"/>
      <protection hidden="1"/>
    </xf>
    <xf numFmtId="0" fontId="6" fillId="0" borderId="35" xfId="0" applyFont="1" applyFill="1" applyBorder="1" applyAlignment="1" applyProtection="1">
      <alignment horizontal="center" vertical="center"/>
      <protection hidden="1"/>
    </xf>
    <xf numFmtId="0" fontId="6" fillId="0" borderId="57" xfId="0" applyFont="1" applyFill="1" applyBorder="1" applyAlignment="1" applyProtection="1">
      <alignment horizontal="center" vertical="center" shrinkToFit="1"/>
      <protection hidden="1"/>
    </xf>
    <xf numFmtId="0" fontId="6" fillId="0" borderId="22" xfId="0" applyFont="1" applyFill="1" applyBorder="1" applyAlignment="1" applyProtection="1">
      <alignment horizontal="center" vertical="center" shrinkToFit="1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6" fillId="0" borderId="4" xfId="0" applyFont="1" applyFill="1" applyBorder="1" applyAlignment="1" applyProtection="1">
      <alignment horizontal="center" vertical="center"/>
      <protection hidden="1"/>
    </xf>
    <xf numFmtId="0" fontId="6" fillId="0" borderId="4" xfId="0" applyFont="1" applyFill="1" applyBorder="1" applyAlignment="1" applyProtection="1">
      <alignment horizontal="center" vertical="center" shrinkToFit="1"/>
      <protection hidden="1"/>
    </xf>
    <xf numFmtId="0" fontId="15" fillId="7" borderId="52" xfId="0" applyFont="1" applyFill="1" applyBorder="1" applyAlignment="1" applyProtection="1">
      <alignment horizontal="center" vertical="center" shrinkToFit="1"/>
      <protection locked="0" hidden="1"/>
    </xf>
    <xf numFmtId="0" fontId="4" fillId="0" borderId="30" xfId="0" applyFont="1" applyFill="1" applyBorder="1" applyAlignment="1" applyProtection="1">
      <alignment horizontal="left" vertical="center"/>
      <protection hidden="1"/>
    </xf>
    <xf numFmtId="0" fontId="4" fillId="0" borderId="0" xfId="0" applyFont="1" applyFill="1" applyBorder="1" applyAlignment="1" applyProtection="1">
      <alignment horizontal="left" vertical="center"/>
      <protection hidden="1"/>
    </xf>
    <xf numFmtId="0" fontId="17" fillId="5" borderId="42" xfId="0" applyFont="1" applyFill="1" applyBorder="1" applyAlignment="1" applyProtection="1">
      <alignment horizontal="center" vertical="center"/>
      <protection locked="0" hidden="1"/>
    </xf>
    <xf numFmtId="0" fontId="11" fillId="3" borderId="11" xfId="0" applyFont="1" applyFill="1" applyBorder="1" applyAlignment="1" applyProtection="1">
      <alignment horizontal="center" vertical="center"/>
      <protection locked="0" hidden="1"/>
    </xf>
    <xf numFmtId="0" fontId="4" fillId="0" borderId="3" xfId="0" applyFont="1" applyFill="1" applyBorder="1" applyAlignment="1" applyProtection="1">
      <alignment horizontal="center" vertical="center"/>
      <protection locked="0" hidden="1"/>
    </xf>
    <xf numFmtId="0" fontId="42" fillId="0" borderId="0" xfId="0" applyFont="1" applyAlignment="1" applyProtection="1">
      <alignment horizontal="center" vertical="center"/>
      <protection hidden="1"/>
    </xf>
    <xf numFmtId="0" fontId="15" fillId="7" borderId="46" xfId="0" applyFont="1" applyFill="1" applyBorder="1" applyAlignment="1" applyProtection="1">
      <alignment horizontal="center" vertical="center" shrinkToFit="1"/>
      <protection locked="0" hidden="1"/>
    </xf>
    <xf numFmtId="0" fontId="4" fillId="0" borderId="46" xfId="0" applyFont="1" applyFill="1" applyBorder="1" applyAlignment="1" applyProtection="1">
      <alignment horizontal="left" vertical="center"/>
      <protection hidden="1"/>
    </xf>
    <xf numFmtId="0" fontId="7" fillId="0" borderId="0" xfId="0" applyFont="1" applyFill="1" applyBorder="1" applyAlignment="1" applyProtection="1">
      <alignment horizontal="center" vertical="center" shrinkToFit="1"/>
      <protection locked="0" hidden="1"/>
    </xf>
    <xf numFmtId="0" fontId="4" fillId="0" borderId="55" xfId="0" applyFont="1" applyBorder="1" applyProtection="1">
      <alignment vertical="center"/>
      <protection hidden="1"/>
    </xf>
    <xf numFmtId="0" fontId="4" fillId="0" borderId="33" xfId="0" applyFont="1" applyFill="1" applyBorder="1" applyAlignment="1" applyProtection="1">
      <alignment vertical="center" shrinkToFit="1"/>
      <protection hidden="1"/>
    </xf>
    <xf numFmtId="0" fontId="15" fillId="7" borderId="24" xfId="0" applyFont="1" applyFill="1" applyBorder="1" applyAlignment="1" applyProtection="1">
      <alignment horizontal="center" vertical="center" shrinkToFit="1"/>
      <protection hidden="1"/>
    </xf>
    <xf numFmtId="0" fontId="4" fillId="0" borderId="24" xfId="0" applyFont="1" applyFill="1" applyBorder="1" applyAlignment="1" applyProtection="1">
      <alignment horizontal="left" vertical="center"/>
      <protection hidden="1"/>
    </xf>
    <xf numFmtId="0" fontId="4" fillId="11" borderId="55" xfId="0" applyFont="1" applyFill="1" applyBorder="1" applyProtection="1">
      <alignment vertical="center"/>
      <protection hidden="1"/>
    </xf>
    <xf numFmtId="0" fontId="6" fillId="0" borderId="6" xfId="0" applyFont="1" applyFill="1" applyBorder="1" applyAlignment="1" applyProtection="1">
      <alignment horizontal="center" vertical="center"/>
      <protection hidden="1"/>
    </xf>
    <xf numFmtId="0" fontId="6" fillId="0" borderId="6" xfId="0" applyFont="1" applyFill="1" applyBorder="1" applyAlignment="1" applyProtection="1">
      <alignment horizontal="center" vertical="center" shrinkToFit="1"/>
      <protection hidden="1"/>
    </xf>
    <xf numFmtId="0" fontId="15" fillId="7" borderId="17" xfId="0" applyFont="1" applyFill="1" applyBorder="1" applyAlignment="1" applyProtection="1">
      <alignment horizontal="center" vertical="center" shrinkToFit="1"/>
      <protection locked="0" hidden="1"/>
    </xf>
    <xf numFmtId="0" fontId="11" fillId="3" borderId="6" xfId="0" applyFont="1" applyFill="1" applyBorder="1" applyAlignment="1" applyProtection="1">
      <alignment horizontal="center" vertical="center"/>
      <protection locked="0" hidden="1"/>
    </xf>
    <xf numFmtId="0" fontId="15" fillId="7" borderId="24" xfId="0" applyFont="1" applyFill="1" applyBorder="1" applyAlignment="1" applyProtection="1">
      <alignment horizontal="center" vertical="center" shrinkToFit="1"/>
      <protection locked="0" hidden="1"/>
    </xf>
    <xf numFmtId="0" fontId="4" fillId="0" borderId="56" xfId="0" applyFont="1" applyBorder="1" applyProtection="1">
      <alignment vertical="center"/>
      <protection hidden="1"/>
    </xf>
    <xf numFmtId="0" fontId="4" fillId="0" borderId="36" xfId="0" applyFont="1" applyFill="1" applyBorder="1" applyAlignment="1" applyProtection="1">
      <alignment vertical="center" shrinkToFit="1"/>
      <protection hidden="1"/>
    </xf>
    <xf numFmtId="0" fontId="4" fillId="12" borderId="56" xfId="0" applyFont="1" applyFill="1" applyBorder="1" applyProtection="1">
      <alignment vertical="center"/>
      <protection hidden="1"/>
    </xf>
    <xf numFmtId="0" fontId="8" fillId="0" borderId="8" xfId="0" applyFont="1" applyBorder="1" applyAlignment="1" applyProtection="1">
      <alignment horizontal="center" vertical="center"/>
      <protection hidden="1"/>
    </xf>
    <xf numFmtId="0" fontId="4" fillId="0" borderId="9" xfId="0" applyFont="1" applyBorder="1" applyProtection="1">
      <alignment vertical="center"/>
      <protection hidden="1"/>
    </xf>
    <xf numFmtId="42" fontId="6" fillId="0" borderId="10" xfId="0" applyNumberFormat="1" applyFont="1" applyBorder="1" applyProtection="1">
      <alignment vertical="center"/>
      <protection hidden="1"/>
    </xf>
    <xf numFmtId="0" fontId="4" fillId="13" borderId="21" xfId="0" applyFont="1" applyFill="1" applyBorder="1" applyAlignment="1" applyProtection="1">
      <alignment horizontal="right" vertical="center"/>
      <protection hidden="1"/>
    </xf>
    <xf numFmtId="42" fontId="10" fillId="13" borderId="22" xfId="0" applyNumberFormat="1" applyFont="1" applyFill="1" applyBorder="1" applyProtection="1">
      <alignment vertical="center"/>
      <protection hidden="1"/>
    </xf>
    <xf numFmtId="42" fontId="6" fillId="0" borderId="26" xfId="0" applyNumberFormat="1" applyFont="1" applyBorder="1" applyProtection="1">
      <alignment vertical="center"/>
      <protection hidden="1"/>
    </xf>
    <xf numFmtId="0" fontId="4" fillId="0" borderId="2" xfId="0" applyFont="1" applyFill="1" applyBorder="1" applyProtection="1">
      <alignment vertical="center"/>
      <protection hidden="1"/>
    </xf>
    <xf numFmtId="0" fontId="8" fillId="0" borderId="0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vertical="center" shrinkToFit="1"/>
      <protection hidden="1"/>
    </xf>
    <xf numFmtId="42" fontId="6" fillId="0" borderId="0" xfId="0" applyNumberFormat="1" applyFont="1" applyFill="1" applyBorder="1" applyProtection="1">
      <alignment vertical="center"/>
      <protection hidden="1"/>
    </xf>
    <xf numFmtId="0" fontId="6" fillId="0" borderId="2" xfId="0" applyFont="1" applyFill="1" applyBorder="1" applyAlignment="1" applyProtection="1">
      <alignment vertical="center" shrinkToFit="1"/>
      <protection hidden="1"/>
    </xf>
    <xf numFmtId="42" fontId="4" fillId="0" borderId="19" xfId="0" applyNumberFormat="1" applyFont="1" applyBorder="1" applyProtection="1">
      <alignment vertical="center"/>
      <protection hidden="1"/>
    </xf>
    <xf numFmtId="0" fontId="4" fillId="0" borderId="29" xfId="0" applyFont="1" applyBorder="1" applyProtection="1">
      <alignment vertical="center"/>
      <protection hidden="1"/>
    </xf>
    <xf numFmtId="0" fontId="4" fillId="0" borderId="28" xfId="0" applyFont="1" applyBorder="1" applyProtection="1">
      <alignment vertical="center"/>
      <protection hidden="1"/>
    </xf>
    <xf numFmtId="0" fontId="8" fillId="0" borderId="76" xfId="0" applyFont="1" applyFill="1" applyBorder="1" applyAlignment="1" applyProtection="1">
      <alignment vertical="center"/>
      <protection hidden="1"/>
    </xf>
    <xf numFmtId="0" fontId="8" fillId="0" borderId="77" xfId="0" applyFont="1" applyFill="1" applyBorder="1" applyAlignment="1" applyProtection="1">
      <alignment vertical="center"/>
      <protection hidden="1"/>
    </xf>
    <xf numFmtId="0" fontId="40" fillId="0" borderId="77" xfId="0" applyFont="1" applyFill="1" applyBorder="1" applyAlignment="1" applyProtection="1">
      <alignment vertical="center"/>
      <protection hidden="1"/>
    </xf>
    <xf numFmtId="0" fontId="40" fillId="0" borderId="78" xfId="0" applyFont="1" applyFill="1" applyBorder="1" applyAlignment="1" applyProtection="1">
      <alignment vertical="center"/>
      <protection hidden="1"/>
    </xf>
    <xf numFmtId="0" fontId="4" fillId="0" borderId="0" xfId="0" applyFont="1" applyAlignment="1" applyProtection="1">
      <alignment horizontal="left" vertical="center"/>
      <protection hidden="1"/>
    </xf>
    <xf numFmtId="0" fontId="4" fillId="0" borderId="63" xfId="0" applyFont="1" applyBorder="1" applyAlignment="1" applyProtection="1">
      <alignment horizontal="left" vertical="center"/>
      <protection hidden="1"/>
    </xf>
    <xf numFmtId="0" fontId="6" fillId="0" borderId="8" xfId="0" applyFont="1" applyFill="1" applyBorder="1" applyAlignment="1" applyProtection="1">
      <alignment horizontal="center" vertical="center"/>
      <protection hidden="1"/>
    </xf>
    <xf numFmtId="0" fontId="6" fillId="0" borderId="8" xfId="0" applyFont="1" applyFill="1" applyBorder="1" applyAlignment="1" applyProtection="1">
      <alignment horizontal="center" vertical="center" shrinkToFit="1"/>
      <protection hidden="1"/>
    </xf>
    <xf numFmtId="0" fontId="15" fillId="7" borderId="37" xfId="0" applyFont="1" applyFill="1" applyBorder="1" applyAlignment="1" applyProtection="1">
      <alignment horizontal="center" vertical="center" shrinkToFit="1"/>
      <protection locked="0" hidden="1"/>
    </xf>
    <xf numFmtId="0" fontId="4" fillId="0" borderId="10" xfId="0" applyFont="1" applyFill="1" applyBorder="1" applyAlignment="1" applyProtection="1">
      <alignment horizontal="left" vertical="center"/>
      <protection hidden="1"/>
    </xf>
    <xf numFmtId="0" fontId="15" fillId="7" borderId="43" xfId="0" applyFont="1" applyFill="1" applyBorder="1" applyAlignment="1" applyProtection="1">
      <alignment horizontal="center" vertical="center" shrinkToFit="1"/>
      <protection locked="0" hidden="1"/>
    </xf>
    <xf numFmtId="0" fontId="4" fillId="0" borderId="43" xfId="0" applyFont="1" applyFill="1" applyBorder="1" applyAlignment="1" applyProtection="1">
      <alignment horizontal="left" vertical="center"/>
      <protection hidden="1"/>
    </xf>
    <xf numFmtId="0" fontId="4" fillId="0" borderId="57" xfId="0" applyFont="1" applyBorder="1" applyProtection="1">
      <alignment vertical="center"/>
      <protection hidden="1"/>
    </xf>
    <xf numFmtId="0" fontId="15" fillId="7" borderId="43" xfId="0" applyFont="1" applyFill="1" applyBorder="1" applyAlignment="1" applyProtection="1">
      <alignment horizontal="center" vertical="center" shrinkToFit="1"/>
      <protection hidden="1"/>
    </xf>
    <xf numFmtId="0" fontId="4" fillId="12" borderId="57" xfId="0" applyFont="1" applyFill="1" applyBorder="1" applyProtection="1">
      <alignment vertical="center"/>
      <protection hidden="1"/>
    </xf>
    <xf numFmtId="0" fontId="15" fillId="0" borderId="15" xfId="0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locked="0" hidden="1"/>
    </xf>
    <xf numFmtId="0" fontId="4" fillId="0" borderId="15" xfId="0" applyFont="1" applyFill="1" applyBorder="1" applyAlignment="1" applyProtection="1">
      <alignment vertical="center" textRotation="255" shrinkToFit="1"/>
      <protection hidden="1"/>
    </xf>
    <xf numFmtId="0" fontId="4" fillId="0" borderId="15" xfId="0" applyFont="1" applyFill="1" applyBorder="1" applyAlignment="1" applyProtection="1">
      <alignment vertical="center"/>
      <protection hidden="1"/>
    </xf>
    <xf numFmtId="0" fontId="15" fillId="0" borderId="15" xfId="0" applyFont="1" applyFill="1" applyBorder="1" applyAlignment="1" applyProtection="1">
      <alignment horizontal="center" vertical="center" shrinkToFit="1"/>
      <protection locked="0" hidden="1"/>
    </xf>
    <xf numFmtId="0" fontId="4" fillId="0" borderId="15" xfId="0" applyFont="1" applyFill="1" applyBorder="1" applyAlignment="1" applyProtection="1">
      <alignment horizontal="left" vertical="center"/>
      <protection hidden="1"/>
    </xf>
    <xf numFmtId="0" fontId="0" fillId="0" borderId="0" xfId="0" applyProtection="1">
      <alignment vertical="center"/>
      <protection hidden="1"/>
    </xf>
    <xf numFmtId="0" fontId="4" fillId="0" borderId="0" xfId="0" applyFont="1" applyAlignment="1" applyProtection="1">
      <alignment horizontal="right" vertical="center"/>
      <protection hidden="1"/>
    </xf>
    <xf numFmtId="0" fontId="15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 hidden="1"/>
    </xf>
    <xf numFmtId="0" fontId="4" fillId="0" borderId="0" xfId="0" applyFont="1" applyFill="1" applyBorder="1" applyAlignment="1" applyProtection="1">
      <alignment vertical="center" textRotation="255" shrinkToFit="1"/>
      <protection hidden="1"/>
    </xf>
    <xf numFmtId="0" fontId="4" fillId="0" borderId="0" xfId="0" applyFont="1" applyFill="1" applyBorder="1" applyAlignment="1" applyProtection="1">
      <alignment vertical="center"/>
      <protection hidden="1"/>
    </xf>
    <xf numFmtId="0" fontId="15" fillId="0" borderId="0" xfId="0" applyFont="1" applyFill="1" applyBorder="1" applyAlignment="1" applyProtection="1">
      <alignment horizontal="center" vertical="center" shrinkToFit="1"/>
      <protection locked="0" hidden="1"/>
    </xf>
    <xf numFmtId="0" fontId="11" fillId="3" borderId="8" xfId="0" applyFont="1" applyFill="1" applyBorder="1" applyAlignment="1" applyProtection="1">
      <alignment horizontal="center" vertical="center"/>
      <protection locked="0" hidden="1"/>
    </xf>
    <xf numFmtId="0" fontId="4" fillId="0" borderId="9" xfId="0" applyFont="1" applyFill="1" applyBorder="1" applyAlignment="1" applyProtection="1">
      <alignment horizontal="center" vertical="center"/>
      <protection locked="0" hidden="1"/>
    </xf>
    <xf numFmtId="0" fontId="4" fillId="0" borderId="47" xfId="0" applyFont="1" applyFill="1" applyBorder="1" applyProtection="1">
      <alignment vertical="center"/>
      <protection hidden="1"/>
    </xf>
    <xf numFmtId="0" fontId="4" fillId="0" borderId="15" xfId="0" applyFont="1" applyBorder="1" applyProtection="1">
      <alignment vertical="center"/>
      <protection hidden="1"/>
    </xf>
    <xf numFmtId="0" fontId="4" fillId="0" borderId="16" xfId="0" applyFont="1" applyBorder="1" applyProtection="1">
      <alignment vertical="center"/>
      <protection hidden="1"/>
    </xf>
    <xf numFmtId="0" fontId="17" fillId="5" borderId="46" xfId="0" applyFont="1" applyFill="1" applyBorder="1" applyAlignment="1" applyProtection="1">
      <alignment horizontal="center" vertical="center"/>
      <protection locked="0" hidden="1"/>
    </xf>
    <xf numFmtId="0" fontId="11" fillId="3" borderId="4" xfId="0" applyFont="1" applyFill="1" applyBorder="1" applyAlignment="1" applyProtection="1">
      <alignment horizontal="center" vertical="center"/>
      <protection locked="0" hidden="1"/>
    </xf>
    <xf numFmtId="0" fontId="4" fillId="0" borderId="5" xfId="0" applyFont="1" applyFill="1" applyBorder="1" applyAlignment="1" applyProtection="1">
      <alignment horizontal="center" vertical="center"/>
      <protection locked="0" hidden="1"/>
    </xf>
    <xf numFmtId="0" fontId="4" fillId="0" borderId="0" xfId="0" applyFont="1" applyBorder="1" applyProtection="1">
      <alignment vertical="center"/>
      <protection hidden="1"/>
    </xf>
    <xf numFmtId="0" fontId="4" fillId="0" borderId="19" xfId="0" applyFont="1" applyBorder="1" applyProtection="1">
      <alignment vertical="center"/>
      <protection hidden="1"/>
    </xf>
    <xf numFmtId="0" fontId="17" fillId="5" borderId="24" xfId="0" applyFont="1" applyFill="1" applyBorder="1" applyAlignment="1" applyProtection="1">
      <alignment horizontal="center" vertical="center"/>
      <protection locked="0" hidden="1"/>
    </xf>
    <xf numFmtId="0" fontId="4" fillId="0" borderId="2" xfId="0" applyFont="1" applyFill="1" applyBorder="1" applyAlignment="1" applyProtection="1">
      <alignment horizontal="center" vertical="center"/>
      <protection locked="0" hidden="1"/>
    </xf>
    <xf numFmtId="0" fontId="17" fillId="5" borderId="43" xfId="0" applyFont="1" applyFill="1" applyBorder="1" applyAlignment="1" applyProtection="1">
      <alignment horizontal="center" vertical="center"/>
      <protection locked="0" hidden="1"/>
    </xf>
    <xf numFmtId="0" fontId="18" fillId="7" borderId="4" xfId="0" applyFont="1" applyFill="1" applyBorder="1" applyAlignment="1" applyProtection="1">
      <alignment horizontal="center" vertical="center"/>
      <protection hidden="1"/>
    </xf>
    <xf numFmtId="0" fontId="35" fillId="0" borderId="30" xfId="0" applyFont="1" applyFill="1" applyBorder="1" applyAlignment="1" applyProtection="1">
      <alignment vertical="center"/>
      <protection locked="0" hidden="1"/>
    </xf>
    <xf numFmtId="0" fontId="0" fillId="0" borderId="0" xfId="0" applyBorder="1" applyProtection="1">
      <alignment vertical="center"/>
      <protection hidden="1"/>
    </xf>
    <xf numFmtId="0" fontId="18" fillId="7" borderId="6" xfId="0" applyFont="1" applyFill="1" applyBorder="1" applyAlignment="1" applyProtection="1">
      <alignment horizontal="center" vertical="center"/>
      <protection hidden="1"/>
    </xf>
    <xf numFmtId="0" fontId="35" fillId="0" borderId="7" xfId="0" applyFont="1" applyFill="1" applyBorder="1" applyAlignment="1" applyProtection="1">
      <alignment vertical="center"/>
      <protection locked="0" hidden="1"/>
    </xf>
    <xf numFmtId="0" fontId="6" fillId="0" borderId="0" xfId="0" applyFont="1" applyFill="1" applyBorder="1" applyAlignment="1" applyProtection="1">
      <alignment horizontal="center" vertical="center"/>
      <protection locked="0" hidden="1"/>
    </xf>
    <xf numFmtId="0" fontId="9" fillId="0" borderId="0" xfId="0" applyFont="1" applyBorder="1" applyAlignment="1" applyProtection="1">
      <alignment horizontal="center" vertical="center"/>
      <protection hidden="1"/>
    </xf>
    <xf numFmtId="0" fontId="9" fillId="0" borderId="0" xfId="0" applyFont="1" applyBorder="1" applyAlignment="1" applyProtection="1">
      <alignment horizontal="left" vertical="center"/>
      <protection hidden="1"/>
    </xf>
    <xf numFmtId="0" fontId="4" fillId="0" borderId="0" xfId="0" applyFont="1" applyAlignment="1" applyProtection="1">
      <alignment horizontal="right" vertical="center"/>
      <protection hidden="1"/>
    </xf>
    <xf numFmtId="0" fontId="17" fillId="0" borderId="0" xfId="0" applyFont="1" applyAlignment="1" applyProtection="1">
      <alignment horizontal="center" vertical="center"/>
      <protection hidden="1"/>
    </xf>
    <xf numFmtId="0" fontId="4" fillId="0" borderId="5" xfId="0" applyFont="1" applyFill="1" applyBorder="1" applyProtection="1">
      <alignment vertical="center"/>
      <protection hidden="1"/>
    </xf>
    <xf numFmtId="0" fontId="4" fillId="0" borderId="9" xfId="0" applyFont="1" applyFill="1" applyBorder="1" applyProtection="1">
      <alignment vertical="center"/>
      <protection hidden="1"/>
    </xf>
    <xf numFmtId="0" fontId="4" fillId="0" borderId="89" xfId="0" applyFont="1" applyFill="1" applyBorder="1" applyAlignment="1" applyProtection="1">
      <alignment horizontal="center" vertical="center" shrinkToFit="1"/>
      <protection hidden="1"/>
    </xf>
    <xf numFmtId="0" fontId="4" fillId="0" borderId="17" xfId="0" applyFont="1" applyFill="1" applyBorder="1" applyAlignment="1" applyProtection="1">
      <alignment horizontal="center" vertical="center" shrinkToFit="1"/>
      <protection hidden="1"/>
    </xf>
    <xf numFmtId="0" fontId="4" fillId="0" borderId="37" xfId="0" applyFont="1" applyFill="1" applyBorder="1" applyAlignment="1" applyProtection="1">
      <alignment horizontal="center" vertical="center" shrinkToFit="1"/>
      <protection hidden="1"/>
    </xf>
    <xf numFmtId="0" fontId="4" fillId="0" borderId="52" xfId="0" applyFont="1" applyFill="1" applyBorder="1" applyAlignment="1" applyProtection="1">
      <alignment horizontal="center" vertical="center" shrinkToFit="1"/>
      <protection hidden="1"/>
    </xf>
    <xf numFmtId="0" fontId="4" fillId="0" borderId="5" xfId="0" applyFont="1" applyFill="1" applyBorder="1" applyAlignment="1" applyProtection="1">
      <alignment vertical="center" shrinkToFit="1"/>
      <protection hidden="1"/>
    </xf>
    <xf numFmtId="0" fontId="4" fillId="0" borderId="2" xfId="0" applyFont="1" applyFill="1" applyBorder="1" applyAlignment="1" applyProtection="1">
      <alignment vertical="center" shrinkToFit="1"/>
      <protection hidden="1"/>
    </xf>
    <xf numFmtId="0" fontId="4" fillId="0" borderId="9" xfId="0" applyFont="1" applyFill="1" applyBorder="1" applyAlignment="1" applyProtection="1">
      <alignment vertical="center" shrinkToFit="1"/>
      <protection hidden="1"/>
    </xf>
    <xf numFmtId="0" fontId="4" fillId="0" borderId="55" xfId="0" applyFont="1" applyFill="1" applyBorder="1" applyAlignment="1" applyProtection="1">
      <alignment vertical="center" shrinkToFit="1"/>
      <protection hidden="1"/>
    </xf>
    <xf numFmtId="0" fontId="4" fillId="0" borderId="57" xfId="0" applyFont="1" applyFill="1" applyBorder="1" applyAlignment="1" applyProtection="1">
      <alignment vertical="center" shrinkToFit="1"/>
      <protection hidden="1"/>
    </xf>
    <xf numFmtId="0" fontId="4" fillId="0" borderId="33" xfId="0" applyFont="1" applyFill="1" applyBorder="1" applyAlignment="1" applyProtection="1">
      <alignment horizontal="center" vertical="center" shrinkToFit="1"/>
      <protection hidden="1"/>
    </xf>
    <xf numFmtId="0" fontId="4" fillId="0" borderId="36" xfId="0" applyFont="1" applyFill="1" applyBorder="1" applyAlignment="1" applyProtection="1">
      <alignment horizontal="center" vertical="center" shrinkToFit="1"/>
      <protection hidden="1"/>
    </xf>
    <xf numFmtId="0" fontId="4" fillId="0" borderId="90" xfId="0" applyFont="1" applyFill="1" applyBorder="1" applyAlignment="1" applyProtection="1">
      <alignment horizontal="center" vertical="center" shrinkToFit="1"/>
      <protection hidden="1"/>
    </xf>
    <xf numFmtId="0" fontId="6" fillId="0" borderId="0" xfId="0" applyFont="1" applyFill="1" applyBorder="1" applyAlignment="1" applyProtection="1">
      <alignment horizontal="center" vertical="center" shrinkToFit="1"/>
      <protection locked="0" hidden="1"/>
    </xf>
    <xf numFmtId="0" fontId="4" fillId="0" borderId="92" xfId="0" applyFont="1" applyFill="1" applyBorder="1" applyAlignment="1" applyProtection="1">
      <alignment vertical="center" shrinkToFit="1"/>
      <protection hidden="1"/>
    </xf>
    <xf numFmtId="0" fontId="10" fillId="0" borderId="0" xfId="0" applyFont="1" applyAlignment="1" applyProtection="1">
      <alignment horizontal="center" vertical="center"/>
      <protection hidden="1"/>
    </xf>
    <xf numFmtId="0" fontId="4" fillId="0" borderId="51" xfId="0" applyFont="1" applyBorder="1" applyAlignment="1" applyProtection="1">
      <alignment horizontal="center" vertical="center" shrinkToFit="1"/>
      <protection hidden="1"/>
    </xf>
    <xf numFmtId="0" fontId="8" fillId="0" borderId="74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Border="1" applyAlignment="1" applyProtection="1">
      <alignment horizontal="center" vertical="center"/>
      <protection hidden="1"/>
    </xf>
    <xf numFmtId="0" fontId="10" fillId="0" borderId="71" xfId="0" applyFont="1" applyFill="1" applyBorder="1" applyAlignment="1" applyProtection="1">
      <alignment horizontal="center" vertical="center" shrinkToFit="1"/>
      <protection hidden="1"/>
    </xf>
    <xf numFmtId="0" fontId="10" fillId="0" borderId="72" xfId="0" applyFont="1" applyFill="1" applyBorder="1" applyAlignment="1" applyProtection="1">
      <alignment horizontal="center" vertical="center" shrinkToFit="1"/>
      <protection hidden="1"/>
    </xf>
    <xf numFmtId="0" fontId="10" fillId="0" borderId="73" xfId="0" applyFont="1" applyFill="1" applyBorder="1" applyAlignment="1" applyProtection="1">
      <alignment horizontal="center" vertical="center" shrinkToFit="1"/>
      <protection hidden="1"/>
    </xf>
    <xf numFmtId="0" fontId="10" fillId="0" borderId="74" xfId="0" applyFont="1" applyFill="1" applyBorder="1" applyAlignment="1" applyProtection="1">
      <alignment horizontal="center" vertical="center" shrinkToFit="1"/>
      <protection hidden="1"/>
    </xf>
    <xf numFmtId="0" fontId="10" fillId="0" borderId="0" xfId="0" applyFont="1" applyFill="1" applyBorder="1" applyAlignment="1" applyProtection="1">
      <alignment horizontal="center" vertical="center" shrinkToFit="1"/>
      <protection hidden="1"/>
    </xf>
    <xf numFmtId="0" fontId="10" fillId="0" borderId="75" xfId="0" applyFont="1" applyFill="1" applyBorder="1" applyAlignment="1" applyProtection="1">
      <alignment horizontal="center" vertical="center" shrinkToFit="1"/>
      <protection hidden="1"/>
    </xf>
    <xf numFmtId="0" fontId="43" fillId="0" borderId="14" xfId="0" applyFont="1" applyBorder="1" applyAlignment="1" applyProtection="1">
      <alignment horizontal="center" vertical="center"/>
      <protection hidden="1"/>
    </xf>
    <xf numFmtId="0" fontId="17" fillId="0" borderId="15" xfId="0" applyFont="1" applyBorder="1" applyAlignment="1" applyProtection="1">
      <alignment horizontal="center" vertical="center"/>
      <protection hidden="1"/>
    </xf>
    <xf numFmtId="0" fontId="17" fillId="0" borderId="18" xfId="0" applyFont="1" applyBorder="1" applyAlignment="1" applyProtection="1">
      <alignment horizontal="center" vertical="center"/>
      <protection hidden="1"/>
    </xf>
    <xf numFmtId="0" fontId="17" fillId="0" borderId="0" xfId="0" applyFont="1" applyBorder="1" applyAlignment="1" applyProtection="1">
      <alignment horizontal="center" vertical="center"/>
      <protection hidden="1"/>
    </xf>
    <xf numFmtId="0" fontId="8" fillId="0" borderId="18" xfId="0" applyFont="1" applyBorder="1" applyAlignment="1" applyProtection="1">
      <alignment horizontal="left" vertical="center" wrapText="1"/>
      <protection hidden="1"/>
    </xf>
    <xf numFmtId="0" fontId="8" fillId="0" borderId="0" xfId="0" applyFont="1" applyBorder="1" applyAlignment="1" applyProtection="1">
      <alignment horizontal="left" vertical="center" wrapText="1"/>
      <protection hidden="1"/>
    </xf>
    <xf numFmtId="0" fontId="8" fillId="0" borderId="19" xfId="0" applyFont="1" applyBorder="1" applyAlignment="1" applyProtection="1">
      <alignment horizontal="left" vertical="center" wrapText="1"/>
      <protection hidden="1"/>
    </xf>
    <xf numFmtId="0" fontId="8" fillId="0" borderId="20" xfId="0" applyFont="1" applyBorder="1" applyAlignment="1" applyProtection="1">
      <alignment horizontal="left" vertical="center" wrapText="1"/>
      <protection hidden="1"/>
    </xf>
    <xf numFmtId="0" fontId="8" fillId="0" borderId="29" xfId="0" applyFont="1" applyBorder="1" applyAlignment="1" applyProtection="1">
      <alignment horizontal="left" vertical="center" wrapText="1"/>
      <protection hidden="1"/>
    </xf>
    <xf numFmtId="0" fontId="8" fillId="0" borderId="28" xfId="0" applyFont="1" applyBorder="1" applyAlignment="1" applyProtection="1">
      <alignment horizontal="left" vertical="center" wrapText="1"/>
      <protection hidden="1"/>
    </xf>
    <xf numFmtId="0" fontId="4" fillId="0" borderId="18" xfId="0" applyFont="1" applyBorder="1" applyAlignment="1" applyProtection="1">
      <alignment horizontal="center" vertical="top" wrapText="1"/>
      <protection hidden="1"/>
    </xf>
    <xf numFmtId="0" fontId="4" fillId="0" borderId="0" xfId="0" applyFont="1" applyBorder="1" applyAlignment="1" applyProtection="1">
      <alignment horizontal="center" vertical="top"/>
      <protection hidden="1"/>
    </xf>
    <xf numFmtId="0" fontId="4" fillId="0" borderId="20" xfId="0" applyFont="1" applyBorder="1" applyAlignment="1" applyProtection="1">
      <alignment horizontal="center" vertical="top"/>
      <protection hidden="1"/>
    </xf>
    <xf numFmtId="0" fontId="4" fillId="0" borderId="29" xfId="0" applyFont="1" applyBorder="1" applyAlignment="1" applyProtection="1">
      <alignment horizontal="center" vertical="top"/>
      <protection hidden="1"/>
    </xf>
    <xf numFmtId="0" fontId="4" fillId="5" borderId="14" xfId="0" applyFont="1" applyFill="1" applyBorder="1" applyAlignment="1" applyProtection="1">
      <alignment horizontal="center" vertical="center" wrapText="1"/>
      <protection hidden="1"/>
    </xf>
    <xf numFmtId="0" fontId="4" fillId="5" borderId="15" xfId="0" applyFont="1" applyFill="1" applyBorder="1" applyAlignment="1" applyProtection="1">
      <alignment horizontal="center" vertical="center"/>
      <protection hidden="1"/>
    </xf>
    <xf numFmtId="0" fontId="4" fillId="5" borderId="16" xfId="0" applyFont="1" applyFill="1" applyBorder="1" applyAlignment="1" applyProtection="1">
      <alignment horizontal="center" vertical="center"/>
      <protection hidden="1"/>
    </xf>
    <xf numFmtId="0" fontId="4" fillId="5" borderId="20" xfId="0" applyFont="1" applyFill="1" applyBorder="1" applyAlignment="1" applyProtection="1">
      <alignment horizontal="center" vertical="center"/>
      <protection hidden="1"/>
    </xf>
    <xf numFmtId="0" fontId="4" fillId="5" borderId="29" xfId="0" applyFont="1" applyFill="1" applyBorder="1" applyAlignment="1" applyProtection="1">
      <alignment horizontal="center" vertical="center"/>
      <protection hidden="1"/>
    </xf>
    <xf numFmtId="0" fontId="4" fillId="5" borderId="28" xfId="0" applyFont="1" applyFill="1" applyBorder="1" applyAlignment="1" applyProtection="1">
      <alignment horizontal="center" vertical="center"/>
      <protection hidden="1"/>
    </xf>
    <xf numFmtId="0" fontId="44" fillId="0" borderId="14" xfId="0" applyFont="1" applyFill="1" applyBorder="1" applyAlignment="1" applyProtection="1">
      <alignment horizontal="center" vertical="center"/>
      <protection hidden="1"/>
    </xf>
    <xf numFmtId="0" fontId="44" fillId="0" borderId="15" xfId="0" applyFont="1" applyFill="1" applyBorder="1" applyAlignment="1" applyProtection="1">
      <alignment horizontal="center" vertical="center"/>
      <protection hidden="1"/>
    </xf>
    <xf numFmtId="0" fontId="44" fillId="0" borderId="16" xfId="0" applyFont="1" applyFill="1" applyBorder="1" applyAlignment="1" applyProtection="1">
      <alignment horizontal="center" vertical="center"/>
      <protection hidden="1"/>
    </xf>
    <xf numFmtId="0" fontId="44" fillId="0" borderId="18" xfId="0" applyFont="1" applyFill="1" applyBorder="1" applyAlignment="1" applyProtection="1">
      <alignment horizontal="center" vertical="center"/>
      <protection hidden="1"/>
    </xf>
    <xf numFmtId="0" fontId="44" fillId="0" borderId="0" xfId="0" applyFont="1" applyFill="1" applyBorder="1" applyAlignment="1" applyProtection="1">
      <alignment horizontal="center" vertical="center"/>
      <protection hidden="1"/>
    </xf>
    <xf numFmtId="0" fontId="44" fillId="0" borderId="19" xfId="0" applyFont="1" applyFill="1" applyBorder="1" applyAlignment="1" applyProtection="1">
      <alignment horizontal="center" vertical="center"/>
      <protection hidden="1"/>
    </xf>
    <xf numFmtId="0" fontId="44" fillId="0" borderId="20" xfId="0" applyFont="1" applyFill="1" applyBorder="1" applyAlignment="1" applyProtection="1">
      <alignment horizontal="center" vertical="center"/>
      <protection hidden="1"/>
    </xf>
    <xf numFmtId="0" fontId="44" fillId="0" borderId="29" xfId="0" applyFont="1" applyFill="1" applyBorder="1" applyAlignment="1" applyProtection="1">
      <alignment horizontal="center" vertical="center"/>
      <protection hidden="1"/>
    </xf>
    <xf numFmtId="0" fontId="44" fillId="0" borderId="28" xfId="0" applyFont="1" applyFill="1" applyBorder="1" applyAlignment="1" applyProtection="1">
      <alignment horizontal="center" vertical="center"/>
      <protection hidden="1"/>
    </xf>
    <xf numFmtId="0" fontId="12" fillId="0" borderId="46" xfId="0" applyFont="1" applyFill="1" applyBorder="1" applyAlignment="1" applyProtection="1">
      <alignment horizontal="center" vertical="center" wrapText="1"/>
      <protection locked="0" hidden="1"/>
    </xf>
    <xf numFmtId="0" fontId="12" fillId="0" borderId="24" xfId="0" applyFont="1" applyFill="1" applyBorder="1" applyAlignment="1" applyProtection="1">
      <alignment horizontal="center" vertical="center" wrapText="1"/>
      <protection locked="0" hidden="1"/>
    </xf>
    <xf numFmtId="0" fontId="4" fillId="0" borderId="46" xfId="0" applyFont="1" applyBorder="1" applyAlignment="1" applyProtection="1">
      <alignment horizontal="center" vertical="center" wrapText="1"/>
      <protection hidden="1"/>
    </xf>
    <xf numFmtId="0" fontId="4" fillId="0" borderId="43" xfId="0" applyFont="1" applyBorder="1" applyAlignment="1" applyProtection="1">
      <alignment horizontal="center" vertical="center"/>
      <protection hidden="1"/>
    </xf>
    <xf numFmtId="0" fontId="12" fillId="0" borderId="40" xfId="0" applyFont="1" applyFill="1" applyBorder="1" applyAlignment="1" applyProtection="1">
      <alignment horizontal="center" vertical="center" wrapText="1"/>
      <protection locked="0" hidden="1"/>
    </xf>
    <xf numFmtId="0" fontId="12" fillId="0" borderId="23" xfId="0" applyFont="1" applyFill="1" applyBorder="1" applyAlignment="1" applyProtection="1">
      <alignment horizontal="center" vertical="center" wrapText="1"/>
      <protection locked="0" hidden="1"/>
    </xf>
    <xf numFmtId="0" fontId="2" fillId="0" borderId="39" xfId="0" applyFont="1" applyBorder="1" applyAlignment="1" applyProtection="1">
      <alignment horizontal="center" vertical="center" wrapText="1" shrinkToFit="1"/>
      <protection hidden="1"/>
    </xf>
    <xf numFmtId="0" fontId="2" fillId="0" borderId="21" xfId="0" applyFont="1" applyBorder="1" applyAlignment="1" applyProtection="1">
      <alignment horizontal="center" vertical="center" wrapText="1" shrinkToFit="1"/>
      <protection hidden="1"/>
    </xf>
    <xf numFmtId="0" fontId="17" fillId="0" borderId="39" xfId="0" applyFont="1" applyBorder="1" applyAlignment="1" applyProtection="1">
      <alignment horizontal="center" vertical="center" wrapText="1" shrinkToFit="1"/>
      <protection locked="0" hidden="1"/>
    </xf>
    <xf numFmtId="0" fontId="9" fillId="0" borderId="21" xfId="0" applyFont="1" applyBorder="1" applyAlignment="1" applyProtection="1">
      <alignment horizontal="center" vertical="center" shrinkToFit="1"/>
      <protection locked="0" hidden="1"/>
    </xf>
    <xf numFmtId="0" fontId="20" fillId="0" borderId="39" xfId="0" applyFont="1" applyBorder="1" applyAlignment="1" applyProtection="1">
      <alignment horizontal="center" vertical="center" shrinkToFit="1"/>
      <protection locked="0" hidden="1"/>
    </xf>
    <xf numFmtId="0" fontId="20" fillId="0" borderId="21" xfId="0" applyFont="1" applyBorder="1" applyAlignment="1" applyProtection="1">
      <alignment horizontal="center" vertical="center" shrinkToFit="1"/>
      <protection locked="0" hidden="1"/>
    </xf>
    <xf numFmtId="0" fontId="6" fillId="0" borderId="0" xfId="0" applyFont="1" applyFill="1" applyBorder="1" applyAlignment="1" applyProtection="1">
      <alignment horizontal="center" vertical="center" shrinkToFit="1"/>
      <protection locked="0" hidden="1"/>
    </xf>
    <xf numFmtId="0" fontId="12" fillId="0" borderId="41" xfId="0" applyFont="1" applyFill="1" applyBorder="1" applyAlignment="1" applyProtection="1">
      <alignment horizontal="center" vertical="center" wrapText="1"/>
      <protection locked="0" hidden="1"/>
    </xf>
    <xf numFmtId="0" fontId="12" fillId="0" borderId="44" xfId="0" applyFont="1" applyFill="1" applyBorder="1" applyAlignment="1" applyProtection="1">
      <alignment horizontal="center" vertical="center" wrapText="1"/>
      <protection locked="0" hidden="1"/>
    </xf>
    <xf numFmtId="0" fontId="4" fillId="0" borderId="41" xfId="0" applyFont="1" applyBorder="1" applyAlignment="1" applyProtection="1">
      <alignment horizontal="center" vertical="center"/>
      <protection hidden="1"/>
    </xf>
    <xf numFmtId="0" fontId="4" fillId="0" borderId="44" xfId="0" applyFont="1" applyBorder="1" applyAlignment="1" applyProtection="1">
      <alignment horizontal="center" vertical="center"/>
      <protection hidden="1"/>
    </xf>
    <xf numFmtId="0" fontId="30" fillId="0" borderId="14" xfId="0" applyFont="1" applyFill="1" applyBorder="1" applyAlignment="1" applyProtection="1">
      <alignment horizontal="center" vertical="center" shrinkToFit="1"/>
      <protection hidden="1"/>
    </xf>
    <xf numFmtId="0" fontId="30" fillId="0" borderId="20" xfId="0" applyFont="1" applyFill="1" applyBorder="1" applyAlignment="1" applyProtection="1">
      <alignment horizontal="center" vertical="center" shrinkToFit="1"/>
      <protection hidden="1"/>
    </xf>
    <xf numFmtId="0" fontId="2" fillId="0" borderId="0" xfId="0" applyFont="1" applyBorder="1" applyAlignment="1" applyProtection="1">
      <alignment horizontal="center" vertical="center" wrapText="1"/>
      <protection hidden="1"/>
    </xf>
    <xf numFmtId="0" fontId="4" fillId="0" borderId="46" xfId="0" applyFont="1" applyBorder="1" applyAlignment="1" applyProtection="1">
      <alignment horizontal="center" vertical="center"/>
      <protection hidden="1"/>
    </xf>
    <xf numFmtId="0" fontId="4" fillId="0" borderId="24" xfId="0" applyFont="1" applyBorder="1" applyAlignment="1" applyProtection="1">
      <alignment horizontal="center" vertical="center"/>
      <protection hidden="1"/>
    </xf>
    <xf numFmtId="0" fontId="21" fillId="4" borderId="45" xfId="0" applyFont="1" applyFill="1" applyBorder="1" applyAlignment="1" applyProtection="1">
      <alignment horizontal="center" vertical="center" shrinkToFit="1"/>
      <protection hidden="1"/>
    </xf>
    <xf numFmtId="0" fontId="21" fillId="4" borderId="22" xfId="0" applyFont="1" applyFill="1" applyBorder="1" applyAlignment="1" applyProtection="1">
      <alignment horizontal="center" vertical="center" shrinkToFit="1"/>
      <protection hidden="1"/>
    </xf>
    <xf numFmtId="0" fontId="25" fillId="0" borderId="12" xfId="0" applyFont="1" applyFill="1" applyBorder="1" applyAlignment="1" applyProtection="1">
      <alignment horizontal="center" vertical="center"/>
      <protection hidden="1"/>
    </xf>
    <xf numFmtId="0" fontId="25" fillId="0" borderId="1" xfId="0" applyFont="1" applyFill="1" applyBorder="1" applyAlignment="1" applyProtection="1">
      <alignment horizontal="center" vertical="center"/>
      <protection hidden="1"/>
    </xf>
    <xf numFmtId="0" fontId="25" fillId="0" borderId="17" xfId="0" applyFont="1" applyFill="1" applyBorder="1" applyAlignment="1" applyProtection="1">
      <alignment horizontal="center" vertical="center"/>
      <protection hidden="1"/>
    </xf>
    <xf numFmtId="0" fontId="8" fillId="0" borderId="12" xfId="0" applyFont="1" applyBorder="1" applyAlignment="1" applyProtection="1">
      <alignment horizontal="center" vertical="center"/>
      <protection hidden="1"/>
    </xf>
    <xf numFmtId="0" fontId="8" fillId="0" borderId="1" xfId="0" applyFont="1" applyBorder="1" applyAlignment="1" applyProtection="1">
      <alignment horizontal="center" vertical="center"/>
      <protection hidden="1"/>
    </xf>
    <xf numFmtId="0" fontId="8" fillId="0" borderId="17" xfId="0" applyFont="1" applyBorder="1" applyAlignment="1" applyProtection="1">
      <alignment horizontal="center" vertical="center"/>
      <protection hidden="1"/>
    </xf>
    <xf numFmtId="0" fontId="34" fillId="4" borderId="29" xfId="0" applyFont="1" applyFill="1" applyBorder="1" applyAlignment="1" applyProtection="1">
      <alignment horizontal="center" vertical="center"/>
      <protection hidden="1"/>
    </xf>
    <xf numFmtId="0" fontId="31" fillId="4" borderId="29" xfId="0" applyFont="1" applyFill="1" applyBorder="1" applyAlignment="1" applyProtection="1">
      <alignment horizontal="center" vertical="center"/>
      <protection hidden="1"/>
    </xf>
    <xf numFmtId="0" fontId="4" fillId="0" borderId="14" xfId="0" applyFont="1" applyBorder="1" applyAlignment="1" applyProtection="1">
      <alignment horizontal="left" vertical="center" wrapText="1"/>
      <protection hidden="1"/>
    </xf>
    <xf numFmtId="0" fontId="4" fillId="0" borderId="15" xfId="0" applyFont="1" applyBorder="1" applyAlignment="1" applyProtection="1">
      <alignment horizontal="left" vertical="center" wrapText="1"/>
      <protection hidden="1"/>
    </xf>
    <xf numFmtId="0" fontId="4" fillId="0" borderId="16" xfId="0" applyFont="1" applyBorder="1" applyAlignment="1" applyProtection="1">
      <alignment horizontal="left" vertical="center" wrapText="1"/>
      <protection hidden="1"/>
    </xf>
    <xf numFmtId="0" fontId="4" fillId="0" borderId="18" xfId="0" applyFont="1" applyBorder="1" applyAlignment="1" applyProtection="1">
      <alignment horizontal="left" vertical="center" wrapText="1"/>
      <protection hidden="1"/>
    </xf>
    <xf numFmtId="0" fontId="4" fillId="0" borderId="0" xfId="0" applyFont="1" applyBorder="1" applyAlignment="1" applyProtection="1">
      <alignment horizontal="left" vertical="center" wrapText="1"/>
      <protection hidden="1"/>
    </xf>
    <xf numFmtId="0" fontId="4" fillId="0" borderId="19" xfId="0" applyFont="1" applyBorder="1" applyAlignment="1" applyProtection="1">
      <alignment horizontal="left" vertical="center" wrapText="1"/>
      <protection hidden="1"/>
    </xf>
    <xf numFmtId="0" fontId="4" fillId="0" borderId="20" xfId="0" applyFont="1" applyBorder="1" applyAlignment="1" applyProtection="1">
      <alignment horizontal="left" vertical="center" wrapText="1"/>
      <protection hidden="1"/>
    </xf>
    <xf numFmtId="0" fontId="4" fillId="0" borderId="29" xfId="0" applyFont="1" applyBorder="1" applyAlignment="1" applyProtection="1">
      <alignment horizontal="left" vertical="center" wrapText="1"/>
      <protection hidden="1"/>
    </xf>
    <xf numFmtId="0" fontId="4" fillId="0" borderId="28" xfId="0" applyFont="1" applyBorder="1" applyAlignment="1" applyProtection="1">
      <alignment horizontal="left" vertical="center" wrapText="1"/>
      <protection hidden="1"/>
    </xf>
    <xf numFmtId="0" fontId="4" fillId="5" borderId="0" xfId="0" applyFont="1" applyFill="1" applyBorder="1" applyAlignment="1" applyProtection="1">
      <alignment horizontal="center" vertical="center" shrinkToFit="1"/>
      <protection hidden="1"/>
    </xf>
    <xf numFmtId="0" fontId="4" fillId="5" borderId="29" xfId="0" applyFont="1" applyFill="1" applyBorder="1" applyAlignment="1" applyProtection="1">
      <alignment horizontal="center" vertical="center" shrinkToFit="1"/>
      <protection hidden="1"/>
    </xf>
    <xf numFmtId="0" fontId="16" fillId="0" borderId="51" xfId="0" applyFont="1" applyFill="1" applyBorder="1" applyAlignment="1" applyProtection="1">
      <alignment horizontal="center" vertical="top"/>
      <protection locked="0" hidden="1"/>
    </xf>
    <xf numFmtId="0" fontId="16" fillId="0" borderId="52" xfId="0" applyFont="1" applyFill="1" applyBorder="1" applyAlignment="1" applyProtection="1">
      <alignment horizontal="center" vertical="top"/>
      <protection locked="0" hidden="1"/>
    </xf>
    <xf numFmtId="0" fontId="2" fillId="0" borderId="18" xfId="0" applyFont="1" applyBorder="1" applyAlignment="1" applyProtection="1">
      <alignment horizontal="center" vertical="center" wrapText="1"/>
      <protection hidden="1"/>
    </xf>
    <xf numFmtId="0" fontId="5" fillId="6" borderId="25" xfId="0" applyFont="1" applyFill="1" applyBorder="1" applyAlignment="1" applyProtection="1">
      <alignment horizontal="center" vertical="center"/>
      <protection locked="0" hidden="1"/>
    </xf>
    <xf numFmtId="0" fontId="5" fillId="6" borderId="38" xfId="0" applyFont="1" applyFill="1" applyBorder="1" applyAlignment="1" applyProtection="1">
      <alignment horizontal="center" vertical="center"/>
      <protection locked="0" hidden="1"/>
    </xf>
    <xf numFmtId="0" fontId="5" fillId="6" borderId="26" xfId="0" applyFont="1" applyFill="1" applyBorder="1" applyAlignment="1" applyProtection="1">
      <alignment horizontal="center" vertical="center"/>
      <protection locked="0" hidden="1"/>
    </xf>
    <xf numFmtId="0" fontId="4" fillId="0" borderId="29" xfId="0" applyFont="1" applyBorder="1" applyAlignment="1" applyProtection="1">
      <alignment horizontal="center" vertical="center"/>
      <protection hidden="1"/>
    </xf>
    <xf numFmtId="0" fontId="17" fillId="0" borderId="0" xfId="0" applyFont="1" applyAlignment="1" applyProtection="1">
      <alignment horizontal="center" vertical="center"/>
      <protection hidden="1"/>
    </xf>
    <xf numFmtId="0" fontId="4" fillId="3" borderId="48" xfId="0" applyFont="1" applyFill="1" applyBorder="1" applyAlignment="1" applyProtection="1">
      <alignment horizontal="center" vertical="center"/>
      <protection hidden="1"/>
    </xf>
    <xf numFmtId="0" fontId="4" fillId="3" borderId="61" xfId="0" applyFont="1" applyFill="1" applyBorder="1" applyAlignment="1" applyProtection="1">
      <alignment horizontal="center" vertical="center"/>
      <protection hidden="1"/>
    </xf>
    <xf numFmtId="176" fontId="4" fillId="3" borderId="48" xfId="0" applyNumberFormat="1" applyFont="1" applyFill="1" applyBorder="1" applyAlignment="1" applyProtection="1">
      <alignment horizontal="center" vertical="center"/>
      <protection hidden="1"/>
    </xf>
    <xf numFmtId="176" fontId="4" fillId="3" borderId="61" xfId="0" applyNumberFormat="1" applyFont="1" applyFill="1" applyBorder="1" applyAlignment="1" applyProtection="1">
      <alignment horizontal="center" vertical="center"/>
      <protection hidden="1"/>
    </xf>
    <xf numFmtId="0" fontId="27" fillId="5" borderId="14" xfId="0" applyFont="1" applyFill="1" applyBorder="1" applyAlignment="1" applyProtection="1">
      <alignment horizontal="center" vertical="center" wrapText="1"/>
      <protection hidden="1"/>
    </xf>
    <xf numFmtId="0" fontId="27" fillId="5" borderId="15" xfId="0" applyFont="1" applyFill="1" applyBorder="1" applyAlignment="1" applyProtection="1">
      <alignment horizontal="center" vertical="center"/>
      <protection hidden="1"/>
    </xf>
    <xf numFmtId="0" fontId="27" fillId="5" borderId="16" xfId="0" applyFont="1" applyFill="1" applyBorder="1" applyAlignment="1" applyProtection="1">
      <alignment horizontal="center" vertical="center"/>
      <protection hidden="1"/>
    </xf>
    <xf numFmtId="0" fontId="27" fillId="5" borderId="20" xfId="0" applyFont="1" applyFill="1" applyBorder="1" applyAlignment="1" applyProtection="1">
      <alignment horizontal="center" vertical="center"/>
      <protection hidden="1"/>
    </xf>
    <xf numFmtId="0" fontId="27" fillId="5" borderId="29" xfId="0" applyFont="1" applyFill="1" applyBorder="1" applyAlignment="1" applyProtection="1">
      <alignment horizontal="center" vertical="center"/>
      <protection hidden="1"/>
    </xf>
    <xf numFmtId="0" fontId="27" fillId="5" borderId="28" xfId="0" applyFont="1" applyFill="1" applyBorder="1" applyAlignment="1" applyProtection="1">
      <alignment horizontal="center" vertical="center"/>
      <protection hidden="1"/>
    </xf>
    <xf numFmtId="0" fontId="20" fillId="0" borderId="30" xfId="0" applyFont="1" applyBorder="1" applyAlignment="1" applyProtection="1">
      <alignment horizontal="center" vertical="center" shrinkToFit="1"/>
      <protection locked="0" hidden="1"/>
    </xf>
    <xf numFmtId="0" fontId="20" fillId="0" borderId="91" xfId="0" applyFont="1" applyBorder="1" applyAlignment="1" applyProtection="1">
      <alignment horizontal="center" vertical="center" shrinkToFit="1"/>
      <protection locked="0" hidden="1"/>
    </xf>
    <xf numFmtId="0" fontId="6" fillId="4" borderId="29" xfId="0" applyFont="1" applyFill="1" applyBorder="1" applyAlignment="1" applyProtection="1">
      <alignment horizontal="center" vertical="center"/>
      <protection locked="0" hidden="1"/>
    </xf>
    <xf numFmtId="0" fontId="20" fillId="0" borderId="52" xfId="0" applyFont="1" applyBorder="1" applyAlignment="1" applyProtection="1">
      <alignment horizontal="center" vertical="center" shrinkToFit="1"/>
      <protection locked="0" hidden="1"/>
    </xf>
    <xf numFmtId="0" fontId="20" fillId="0" borderId="37" xfId="0" applyFont="1" applyBorder="1" applyAlignment="1" applyProtection="1">
      <alignment horizontal="center" vertical="center" shrinkToFit="1"/>
      <protection locked="0" hidden="1"/>
    </xf>
    <xf numFmtId="0" fontId="20" fillId="0" borderId="33" xfId="0" applyFont="1" applyBorder="1" applyAlignment="1" applyProtection="1">
      <alignment horizontal="center" vertical="center" shrinkToFit="1"/>
      <protection locked="0" hidden="1"/>
    </xf>
    <xf numFmtId="0" fontId="20" fillId="0" borderId="59" xfId="0" applyFont="1" applyBorder="1" applyAlignment="1" applyProtection="1">
      <alignment horizontal="center" vertical="center" shrinkToFit="1"/>
      <protection locked="0" hidden="1"/>
    </xf>
    <xf numFmtId="0" fontId="6" fillId="0" borderId="0" xfId="0" applyFont="1" applyFill="1" applyBorder="1" applyAlignment="1" applyProtection="1">
      <alignment horizontal="center" vertical="center"/>
      <protection locked="0" hidden="1"/>
    </xf>
    <xf numFmtId="0" fontId="4" fillId="0" borderId="0" xfId="0" applyFont="1" applyAlignment="1" applyProtection="1">
      <alignment horizontal="center" vertical="center"/>
      <protection hidden="1"/>
    </xf>
    <xf numFmtId="0" fontId="9" fillId="0" borderId="0" xfId="0" applyFont="1" applyBorder="1" applyAlignment="1" applyProtection="1">
      <alignment horizontal="center" vertical="center"/>
      <protection hidden="1"/>
    </xf>
    <xf numFmtId="0" fontId="5" fillId="0" borderId="0" xfId="0" applyFont="1" applyFill="1" applyBorder="1" applyAlignment="1" applyProtection="1">
      <alignment horizontal="center" vertical="center"/>
      <protection locked="0" hidden="1"/>
    </xf>
    <xf numFmtId="0" fontId="5" fillId="0" borderId="19" xfId="0" applyFont="1" applyFill="1" applyBorder="1" applyAlignment="1" applyProtection="1">
      <alignment horizontal="center" vertical="center"/>
      <protection locked="0" hidden="1"/>
    </xf>
    <xf numFmtId="0" fontId="9" fillId="0" borderId="0" xfId="0" applyFont="1" applyBorder="1" applyAlignment="1" applyProtection="1">
      <alignment horizontal="left" vertical="center"/>
      <protection hidden="1"/>
    </xf>
    <xf numFmtId="0" fontId="4" fillId="0" borderId="0" xfId="0" applyFont="1" applyAlignment="1" applyProtection="1">
      <alignment horizontal="right" vertical="center"/>
      <protection hidden="1"/>
    </xf>
    <xf numFmtId="0" fontId="4" fillId="13" borderId="23" xfId="0" applyFont="1" applyFill="1" applyBorder="1" applyAlignment="1" applyProtection="1">
      <alignment horizontal="center" vertical="center"/>
      <protection hidden="1"/>
    </xf>
    <xf numFmtId="0" fontId="4" fillId="13" borderId="21" xfId="0" applyFont="1" applyFill="1" applyBorder="1" applyAlignment="1" applyProtection="1">
      <alignment horizontal="center" vertical="center"/>
      <protection hidden="1"/>
    </xf>
    <xf numFmtId="0" fontId="17" fillId="0" borderId="68" xfId="0" applyFont="1" applyBorder="1" applyAlignment="1" applyProtection="1">
      <alignment horizontal="center" vertical="center"/>
      <protection hidden="1"/>
    </xf>
    <xf numFmtId="0" fontId="17" fillId="0" borderId="69" xfId="0" applyFont="1" applyBorder="1" applyAlignment="1" applyProtection="1">
      <alignment horizontal="center" vertical="center"/>
      <protection hidden="1"/>
    </xf>
    <xf numFmtId="0" fontId="17" fillId="0" borderId="70" xfId="0" applyFont="1" applyBorder="1" applyAlignment="1" applyProtection="1">
      <alignment horizontal="center" vertical="center"/>
      <protection hidden="1"/>
    </xf>
    <xf numFmtId="0" fontId="41" fillId="0" borderId="80" xfId="0" applyFont="1" applyBorder="1" applyAlignment="1">
      <alignment horizontal="center" vertical="center"/>
    </xf>
    <xf numFmtId="0" fontId="41" fillId="0" borderId="81" xfId="0" applyFont="1" applyBorder="1" applyAlignment="1">
      <alignment horizontal="center" vertical="center"/>
    </xf>
    <xf numFmtId="0" fontId="41" fillId="0" borderId="82" xfId="0" applyFont="1" applyBorder="1" applyAlignment="1">
      <alignment horizontal="center" vertical="center"/>
    </xf>
    <xf numFmtId="0" fontId="39" fillId="0" borderId="0" xfId="0" applyFont="1" applyBorder="1" applyAlignment="1" applyProtection="1">
      <alignment horizontal="center" vertical="center"/>
      <protection hidden="1"/>
    </xf>
    <xf numFmtId="0" fontId="6" fillId="0" borderId="25" xfId="0" applyFont="1" applyBorder="1" applyAlignment="1" applyProtection="1">
      <alignment horizontal="center" vertical="center"/>
      <protection hidden="1"/>
    </xf>
    <xf numFmtId="0" fontId="6" fillId="0" borderId="38" xfId="0" applyFont="1" applyBorder="1" applyAlignment="1" applyProtection="1">
      <alignment horizontal="center" vertical="center"/>
      <protection hidden="1"/>
    </xf>
    <xf numFmtId="0" fontId="6" fillId="0" borderId="60" xfId="0" applyFont="1" applyBorder="1" applyAlignment="1" applyProtection="1">
      <alignment horizontal="center" vertical="center"/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6" fillId="0" borderId="67" xfId="0" applyFont="1" applyBorder="1" applyAlignment="1" applyProtection="1">
      <alignment horizontal="center" vertical="center"/>
      <protection hidden="1"/>
    </xf>
    <xf numFmtId="0" fontId="4" fillId="0" borderId="62" xfId="0" applyFont="1" applyBorder="1" applyAlignment="1" applyProtection="1">
      <alignment horizontal="center" vertical="center"/>
      <protection hidden="1"/>
    </xf>
    <xf numFmtId="0" fontId="6" fillId="3" borderId="39" xfId="0" applyFont="1" applyFill="1" applyBorder="1" applyAlignment="1" applyProtection="1">
      <alignment horizontal="left" vertical="center" shrinkToFit="1"/>
      <protection locked="0"/>
    </xf>
    <xf numFmtId="0" fontId="6" fillId="3" borderId="5" xfId="0" applyFont="1" applyFill="1" applyBorder="1" applyAlignment="1" applyProtection="1">
      <alignment horizontal="left" vertical="center" shrinkToFit="1"/>
      <protection locked="0"/>
    </xf>
    <xf numFmtId="0" fontId="7" fillId="3" borderId="5" xfId="0" applyFont="1" applyFill="1" applyBorder="1" applyAlignment="1" applyProtection="1">
      <alignment horizontal="center" vertical="center" shrinkToFit="1"/>
      <protection locked="0"/>
    </xf>
    <xf numFmtId="14" fontId="7" fillId="3" borderId="58" xfId="0" applyNumberFormat="1" applyFont="1" applyFill="1" applyBorder="1" applyAlignment="1" applyProtection="1">
      <alignment horizontal="center" vertical="center" shrinkToFit="1"/>
      <protection locked="0"/>
    </xf>
    <xf numFmtId="14" fontId="37" fillId="3" borderId="30" xfId="0" applyNumberFormat="1" applyFont="1" applyFill="1" applyBorder="1" applyAlignment="1" applyProtection="1">
      <alignment horizontal="center" vertical="center" shrinkToFit="1"/>
      <protection locked="0"/>
    </xf>
    <xf numFmtId="0" fontId="6" fillId="3" borderId="2" xfId="0" applyFont="1" applyFill="1" applyBorder="1" applyAlignment="1" applyProtection="1">
      <alignment horizontal="left" vertical="center" shrinkToFit="1"/>
      <protection locked="0"/>
    </xf>
    <xf numFmtId="0" fontId="7" fillId="3" borderId="2" xfId="0" applyFont="1" applyFill="1" applyBorder="1" applyAlignment="1" applyProtection="1">
      <alignment horizontal="center" vertical="center" shrinkToFit="1"/>
      <protection locked="0"/>
    </xf>
    <xf numFmtId="14" fontId="7" fillId="3" borderId="48" xfId="0" applyNumberFormat="1" applyFont="1" applyFill="1" applyBorder="1" applyAlignment="1" applyProtection="1">
      <alignment horizontal="center" vertical="center" shrinkToFit="1"/>
      <protection locked="0"/>
    </xf>
    <xf numFmtId="14" fontId="37" fillId="3" borderId="7" xfId="0" applyNumberFormat="1" applyFont="1" applyFill="1" applyBorder="1" applyAlignment="1" applyProtection="1">
      <alignment horizontal="center" vertical="center" shrinkToFit="1"/>
      <protection locked="0"/>
    </xf>
    <xf numFmtId="0" fontId="6" fillId="3" borderId="93" xfId="0" applyFont="1" applyFill="1" applyBorder="1" applyAlignment="1" applyProtection="1">
      <alignment horizontal="left" vertical="center" shrinkToFit="1"/>
      <protection locked="0"/>
    </xf>
    <xf numFmtId="0" fontId="6" fillId="3" borderId="9" xfId="0" applyFont="1" applyFill="1" applyBorder="1" applyAlignment="1" applyProtection="1">
      <alignment horizontal="left" vertical="center" shrinkToFit="1"/>
      <protection locked="0"/>
    </xf>
    <xf numFmtId="0" fontId="7" fillId="3" borderId="9" xfId="0" applyFont="1" applyFill="1" applyBorder="1" applyAlignment="1" applyProtection="1">
      <alignment horizontal="center" vertical="center" shrinkToFit="1"/>
      <protection locked="0"/>
    </xf>
    <xf numFmtId="14" fontId="7" fillId="3" borderId="47" xfId="0" applyNumberFormat="1" applyFont="1" applyFill="1" applyBorder="1" applyAlignment="1" applyProtection="1">
      <alignment horizontal="center" vertical="center" shrinkToFit="1"/>
      <protection locked="0"/>
    </xf>
    <xf numFmtId="14" fontId="37" fillId="3" borderId="10" xfId="0" applyNumberFormat="1" applyFont="1" applyFill="1" applyBorder="1" applyAlignment="1" applyProtection="1">
      <alignment horizontal="center" vertical="center" shrinkToFit="1"/>
      <protection locked="0"/>
    </xf>
    <xf numFmtId="0" fontId="5" fillId="5" borderId="14" xfId="0" applyFont="1" applyFill="1" applyBorder="1" applyAlignment="1" applyProtection="1">
      <alignment horizontal="center" vertical="center"/>
      <protection hidden="1"/>
    </xf>
    <xf numFmtId="0" fontId="5" fillId="5" borderId="15" xfId="0" applyFont="1" applyFill="1" applyBorder="1" applyAlignment="1" applyProtection="1">
      <alignment horizontal="center" vertical="center"/>
      <protection hidden="1"/>
    </xf>
    <xf numFmtId="0" fontId="5" fillId="5" borderId="16" xfId="0" applyFont="1" applyFill="1" applyBorder="1" applyAlignment="1" applyProtection="1">
      <alignment horizontal="center" vertical="center"/>
      <protection hidden="1"/>
    </xf>
    <xf numFmtId="0" fontId="5" fillId="5" borderId="20" xfId="0" applyFont="1" applyFill="1" applyBorder="1" applyAlignment="1" applyProtection="1">
      <alignment horizontal="center" vertical="center"/>
      <protection hidden="1"/>
    </xf>
    <xf numFmtId="0" fontId="5" fillId="5" borderId="29" xfId="0" applyFont="1" applyFill="1" applyBorder="1" applyAlignment="1" applyProtection="1">
      <alignment horizontal="center" vertical="center"/>
      <protection hidden="1"/>
    </xf>
    <xf numFmtId="0" fontId="5" fillId="5" borderId="28" xfId="0" applyFont="1" applyFill="1" applyBorder="1" applyAlignment="1" applyProtection="1">
      <alignment horizontal="center" vertical="center"/>
      <protection hidden="1"/>
    </xf>
    <xf numFmtId="0" fontId="46" fillId="14" borderId="14" xfId="0" applyFont="1" applyFill="1" applyBorder="1" applyAlignment="1">
      <alignment horizontal="center" vertical="center"/>
    </xf>
    <xf numFmtId="0" fontId="4" fillId="14" borderId="16" xfId="0" applyFont="1" applyFill="1" applyBorder="1" applyAlignment="1">
      <alignment horizontal="center" vertical="center"/>
    </xf>
    <xf numFmtId="0" fontId="4" fillId="14" borderId="20" xfId="0" applyFont="1" applyFill="1" applyBorder="1" applyAlignment="1">
      <alignment horizontal="center" vertical="center"/>
    </xf>
    <xf numFmtId="0" fontId="4" fillId="14" borderId="28" xfId="0" applyFont="1" applyFill="1" applyBorder="1" applyAlignment="1">
      <alignment horizontal="center" vertical="center"/>
    </xf>
    <xf numFmtId="0" fontId="4" fillId="0" borderId="0" xfId="0" applyFont="1" applyAlignment="1" applyProtection="1">
      <alignment horizontal="center" vertical="center" wrapText="1"/>
      <protection hidden="1"/>
    </xf>
    <xf numFmtId="0" fontId="18" fillId="7" borderId="11" xfId="0" applyFont="1" applyFill="1" applyBorder="1" applyAlignment="1" applyProtection="1">
      <alignment horizontal="center" vertical="center"/>
    </xf>
    <xf numFmtId="0" fontId="36" fillId="0" borderId="94" xfId="0" applyFont="1" applyBorder="1" applyAlignment="1" applyProtection="1">
      <alignment vertical="center"/>
    </xf>
    <xf numFmtId="0" fontId="36" fillId="0" borderId="95" xfId="0" applyFont="1" applyBorder="1" applyAlignment="1" applyProtection="1">
      <alignment vertical="center"/>
    </xf>
    <xf numFmtId="0" fontId="45" fillId="7" borderId="11" xfId="0" applyFont="1" applyFill="1" applyBorder="1" applyAlignment="1" applyProtection="1">
      <alignment horizontal="center" vertical="center"/>
    </xf>
    <xf numFmtId="0" fontId="0" fillId="0" borderId="0" xfId="0" applyProtection="1">
      <alignment vertical="center"/>
    </xf>
    <xf numFmtId="0" fontId="18" fillId="7" borderId="6" xfId="0" applyFont="1" applyFill="1" applyBorder="1" applyAlignment="1" applyProtection="1">
      <alignment horizontal="center" vertical="center"/>
    </xf>
    <xf numFmtId="0" fontId="36" fillId="0" borderId="48" xfId="0" applyFont="1" applyBorder="1" applyAlignment="1" applyProtection="1">
      <alignment vertical="center"/>
    </xf>
    <xf numFmtId="0" fontId="36" fillId="0" borderId="7" xfId="0" applyFont="1" applyBorder="1" applyAlignment="1" applyProtection="1">
      <alignment vertical="center"/>
    </xf>
    <xf numFmtId="0" fontId="45" fillId="7" borderId="6" xfId="0" applyFont="1" applyFill="1" applyBorder="1" applyAlignment="1" applyProtection="1">
      <alignment horizontal="center" vertical="center"/>
    </xf>
    <xf numFmtId="0" fontId="4" fillId="0" borderId="0" xfId="0" applyFont="1" applyProtection="1">
      <alignment vertical="center"/>
    </xf>
    <xf numFmtId="0" fontId="0" fillId="0" borderId="0" xfId="0" applyBorder="1" applyProtection="1">
      <alignment vertical="center"/>
    </xf>
    <xf numFmtId="0" fontId="19" fillId="6" borderId="49" xfId="0" applyFont="1" applyFill="1" applyBorder="1" applyAlignment="1" applyProtection="1">
      <alignment horizontal="center" vertical="center"/>
    </xf>
    <xf numFmtId="0" fontId="19" fillId="6" borderId="51" xfId="0" applyFont="1" applyFill="1" applyBorder="1" applyAlignment="1" applyProtection="1">
      <alignment horizontal="center" vertical="center"/>
    </xf>
    <xf numFmtId="0" fontId="19" fillId="6" borderId="52" xfId="0" applyFont="1" applyFill="1" applyBorder="1" applyAlignment="1" applyProtection="1">
      <alignment horizontal="center" vertical="center"/>
    </xf>
    <xf numFmtId="0" fontId="5" fillId="6" borderId="25" xfId="0" applyFont="1" applyFill="1" applyBorder="1" applyAlignment="1" applyProtection="1">
      <alignment horizontal="center" vertical="center" shrinkToFit="1"/>
    </xf>
    <xf numFmtId="0" fontId="5" fillId="6" borderId="38" xfId="0" applyFont="1" applyFill="1" applyBorder="1" applyAlignment="1" applyProtection="1">
      <alignment horizontal="center" vertical="center" shrinkToFit="1"/>
    </xf>
    <xf numFmtId="0" fontId="5" fillId="6" borderId="26" xfId="0" applyFont="1" applyFill="1" applyBorder="1" applyAlignment="1" applyProtection="1">
      <alignment horizontal="center" vertical="center" shrinkToFit="1"/>
    </xf>
    <xf numFmtId="0" fontId="5" fillId="6" borderId="25" xfId="0" applyFont="1" applyFill="1" applyBorder="1" applyAlignment="1" applyProtection="1">
      <alignment horizontal="center" vertical="center"/>
      <protection locked="0"/>
    </xf>
    <xf numFmtId="0" fontId="5" fillId="6" borderId="38" xfId="0" applyFont="1" applyFill="1" applyBorder="1" applyAlignment="1" applyProtection="1">
      <alignment horizontal="center" vertical="center"/>
      <protection locked="0"/>
    </xf>
    <xf numFmtId="0" fontId="5" fillId="6" borderId="26" xfId="0" applyFont="1" applyFill="1" applyBorder="1" applyAlignment="1" applyProtection="1">
      <alignment horizontal="center" vertical="center"/>
      <protection locked="0"/>
    </xf>
    <xf numFmtId="0" fontId="5" fillId="6" borderId="18" xfId="0" applyFont="1" applyFill="1" applyBorder="1" applyAlignment="1" applyProtection="1">
      <alignment horizontal="center" vertical="center"/>
    </xf>
    <xf numFmtId="0" fontId="5" fillId="6" borderId="0" xfId="0" applyFont="1" applyFill="1" applyBorder="1" applyAlignment="1" applyProtection="1">
      <alignment horizontal="center" vertical="center"/>
    </xf>
    <xf numFmtId="14" fontId="38" fillId="4" borderId="0" xfId="0" applyNumberFormat="1" applyFont="1" applyFill="1" applyBorder="1" applyAlignment="1" applyProtection="1">
      <alignment horizontal="center" vertical="center"/>
      <protection locked="0"/>
    </xf>
    <xf numFmtId="0" fontId="33" fillId="10" borderId="0" xfId="0" applyFont="1" applyFill="1" applyAlignment="1" applyProtection="1">
      <alignment horizontal="left" vertical="center"/>
    </xf>
    <xf numFmtId="0" fontId="32" fillId="10" borderId="0" xfId="0" applyFont="1" applyFill="1" applyAlignment="1" applyProtection="1">
      <alignment vertical="center"/>
    </xf>
    <xf numFmtId="0" fontId="4" fillId="0" borderId="64" xfId="0" applyFont="1" applyBorder="1" applyProtection="1">
      <alignment vertical="center"/>
      <protection locked="0"/>
    </xf>
    <xf numFmtId="0" fontId="27" fillId="0" borderId="79" xfId="0" applyFont="1" applyFill="1" applyBorder="1" applyAlignment="1" applyProtection="1">
      <alignment horizontal="center" vertical="center"/>
      <protection locked="0"/>
    </xf>
    <xf numFmtId="0" fontId="40" fillId="0" borderId="65" xfId="0" applyFont="1" applyBorder="1" applyAlignment="1" applyProtection="1">
      <alignment horizontal="center" vertical="center"/>
      <protection locked="0"/>
    </xf>
    <xf numFmtId="0" fontId="40" fillId="0" borderId="66" xfId="0" applyFont="1" applyBorder="1" applyAlignment="1" applyProtection="1">
      <alignment horizontal="center" vertical="center"/>
      <protection locked="0"/>
    </xf>
    <xf numFmtId="49" fontId="8" fillId="3" borderId="13" xfId="0" applyNumberFormat="1" applyFont="1" applyFill="1" applyBorder="1" applyAlignment="1" applyProtection="1">
      <alignment horizontal="center" vertical="center"/>
      <protection locked="0"/>
    </xf>
    <xf numFmtId="49" fontId="8" fillId="3" borderId="27" xfId="0" applyNumberFormat="1" applyFont="1" applyFill="1" applyBorder="1" applyAlignment="1" applyProtection="1">
      <alignment horizontal="center" vertical="center"/>
      <protection locked="0"/>
    </xf>
    <xf numFmtId="49" fontId="8" fillId="3" borderId="37" xfId="0" applyNumberFormat="1" applyFont="1" applyFill="1" applyBorder="1" applyAlignment="1" applyProtection="1">
      <alignment horizontal="center" vertical="center"/>
      <protection locked="0"/>
    </xf>
    <xf numFmtId="0" fontId="8" fillId="3" borderId="12" xfId="0" applyFont="1" applyFill="1" applyBorder="1" applyAlignment="1" applyProtection="1">
      <alignment horizontal="center" vertical="center"/>
      <protection locked="0"/>
    </xf>
    <xf numFmtId="0" fontId="8" fillId="3" borderId="1" xfId="0" applyFont="1" applyFill="1" applyBorder="1" applyAlignment="1" applyProtection="1">
      <alignment horizontal="center" vertical="center"/>
      <protection locked="0"/>
    </xf>
    <xf numFmtId="0" fontId="8" fillId="3" borderId="17" xfId="0" applyFont="1" applyFill="1" applyBorder="1" applyAlignment="1" applyProtection="1">
      <alignment horizontal="center" vertical="center"/>
      <protection locked="0"/>
    </xf>
    <xf numFmtId="0" fontId="22" fillId="3" borderId="46" xfId="0" applyFont="1" applyFill="1" applyBorder="1" applyAlignment="1" applyProtection="1">
      <alignment horizontal="center" vertical="top"/>
      <protection locked="0"/>
    </xf>
    <xf numFmtId="0" fontId="23" fillId="3" borderId="51" xfId="0" applyFont="1" applyFill="1" applyBorder="1" applyAlignment="1" applyProtection="1">
      <alignment horizontal="center" vertical="center"/>
      <protection locked="0"/>
    </xf>
    <xf numFmtId="0" fontId="23" fillId="3" borderId="1" xfId="0" applyFont="1" applyFill="1" applyBorder="1" applyAlignment="1" applyProtection="1">
      <alignment horizontal="center" vertical="center"/>
      <protection locked="0"/>
    </xf>
    <xf numFmtId="0" fontId="23" fillId="3" borderId="27" xfId="0" applyFont="1" applyFill="1" applyBorder="1" applyAlignment="1" applyProtection="1">
      <alignment horizontal="center" vertical="center"/>
      <protection locked="0"/>
    </xf>
    <xf numFmtId="0" fontId="17" fillId="5" borderId="41" xfId="0" applyFont="1" applyFill="1" applyBorder="1" applyAlignment="1" applyProtection="1">
      <alignment horizontal="center" vertical="center"/>
      <protection locked="0"/>
    </xf>
    <xf numFmtId="0" fontId="17" fillId="5" borderId="44" xfId="0" applyFont="1" applyFill="1" applyBorder="1" applyAlignment="1" applyProtection="1">
      <alignment horizontal="center" vertical="center"/>
      <protection locked="0"/>
    </xf>
    <xf numFmtId="0" fontId="11" fillId="3" borderId="31" xfId="0" applyFont="1" applyFill="1" applyBorder="1" applyAlignment="1" applyProtection="1">
      <alignment horizontal="center" vertical="center"/>
      <protection locked="0"/>
    </xf>
    <xf numFmtId="0" fontId="11" fillId="3" borderId="34" xfId="0" applyFont="1" applyFill="1" applyBorder="1" applyAlignment="1" applyProtection="1">
      <alignment horizontal="center" vertical="center"/>
      <protection locked="0"/>
    </xf>
    <xf numFmtId="0" fontId="3" fillId="0" borderId="39" xfId="0" applyFont="1" applyFill="1" applyBorder="1" applyAlignment="1" applyProtection="1">
      <alignment horizontal="center" vertical="center"/>
      <protection locked="0"/>
    </xf>
    <xf numFmtId="0" fontId="3" fillId="0" borderId="21" xfId="0" applyFont="1" applyFill="1" applyBorder="1" applyAlignment="1" applyProtection="1">
      <alignment horizontal="center" vertical="center"/>
      <protection locked="0"/>
    </xf>
  </cellXfs>
  <cellStyles count="5">
    <cellStyle name="標準" xfId="0" builtinId="0"/>
    <cellStyle name="標準 2" xfId="1"/>
    <cellStyle name="標準 2 2" xfId="2"/>
    <cellStyle name="標準 3" xfId="3"/>
    <cellStyle name="標準 4" xfId="4"/>
  </cellStyles>
  <dxfs count="0"/>
  <tableStyles count="0" defaultTableStyle="TableStyleMedium9" defaultPivotStyle="PivotStyleLight16"/>
  <colors>
    <mruColors>
      <color rgb="FFFF33CC"/>
      <color rgb="FFCCFFCC"/>
      <color rgb="FF00B0F0"/>
      <color rgb="FFC0C0C0"/>
      <color rgb="FFCCC0DA"/>
      <color rgb="FFFDE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419100</xdr:colOff>
      <xdr:row>1</xdr:row>
      <xdr:rowOff>295275</xdr:rowOff>
    </xdr:from>
    <xdr:to>
      <xdr:col>8</xdr:col>
      <xdr:colOff>161925</xdr:colOff>
      <xdr:row>2</xdr:row>
      <xdr:rowOff>238125</xdr:rowOff>
    </xdr:to>
    <xdr:sp macro="" textlink="">
      <xdr:nvSpPr>
        <xdr:cNvPr id="8" name="強調線吹き出し 2 7"/>
        <xdr:cNvSpPr/>
      </xdr:nvSpPr>
      <xdr:spPr>
        <a:xfrm>
          <a:off x="3800475" y="676275"/>
          <a:ext cx="1581150" cy="257175"/>
        </a:xfrm>
        <a:prstGeom prst="accentCallout2">
          <a:avLst>
            <a:gd name="adj1" fmla="val 44676"/>
            <a:gd name="adj2" fmla="val -8333"/>
            <a:gd name="adj3" fmla="val 40973"/>
            <a:gd name="adj4" fmla="val -17463"/>
            <a:gd name="adj5" fmla="val 153241"/>
            <a:gd name="adj6" fmla="val -35823"/>
          </a:avLst>
        </a:prstGeom>
        <a:solidFill>
          <a:srgbClr val="FF0000"/>
        </a:solidFill>
        <a:ln>
          <a:solidFill>
            <a:srgbClr val="FF000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ja-JP" altLang="en-US" sz="1100"/>
            <a:t>下から団体番号を入力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0000"/>
        </a:solidFill>
        <a:ln>
          <a:solidFill>
            <a:srgbClr val="FF0000"/>
          </a:solidFill>
        </a:ln>
      </a:spPr>
      <a:bodyPr vertOverflow="clip" rtlCol="0" anchor="ctr"/>
      <a:lstStyle>
        <a:defPPr algn="ctr">
          <a:defRPr kumimoji="1" sz="1100"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BM339"/>
  <sheetViews>
    <sheetView showZeros="0" tabSelected="1" zoomScale="77" zoomScaleNormal="77" zoomScaleSheetLayoutView="100" workbookViewId="0">
      <selection activeCell="F56" sqref="F56"/>
    </sheetView>
  </sheetViews>
  <sheetFormatPr defaultRowHeight="13.5"/>
  <cols>
    <col min="1" max="1" width="5.875" style="1" customWidth="1"/>
    <col min="2" max="2" width="4.625" style="1" customWidth="1"/>
    <col min="3" max="3" width="15.625" style="1" customWidth="1"/>
    <col min="4" max="7" width="9.125" style="1" customWidth="1"/>
    <col min="8" max="8" width="5.875" style="1" customWidth="1"/>
    <col min="9" max="9" width="10.625" style="1" customWidth="1"/>
    <col min="10" max="10" width="10.625" style="24" customWidth="1"/>
    <col min="11" max="11" width="3.625" style="1" customWidth="1"/>
    <col min="12" max="12" width="13.625" style="2" customWidth="1"/>
    <col min="13" max="13" width="3.625" style="2" customWidth="1"/>
    <col min="14" max="14" width="6.625" style="2" customWidth="1"/>
    <col min="15" max="15" width="3.625" style="2" customWidth="1"/>
    <col min="16" max="16" width="3.5" style="2" customWidth="1"/>
    <col min="17" max="18" width="13.625" style="2" customWidth="1"/>
    <col min="19" max="19" width="4.625" style="2" customWidth="1"/>
    <col min="20" max="21" width="3.625" style="2" customWidth="1"/>
    <col min="22" max="22" width="3.625" style="1" customWidth="1"/>
    <col min="23" max="23" width="13.625" style="2" customWidth="1"/>
    <col min="24" max="24" width="3.625" style="2" customWidth="1"/>
    <col min="25" max="25" width="6.625" style="2" customWidth="1"/>
    <col min="26" max="27" width="3.625" style="2" customWidth="1"/>
    <col min="28" max="29" width="13.625" style="2" customWidth="1"/>
    <col min="30" max="30" width="4.625" style="2" customWidth="1"/>
    <col min="31" max="31" width="3.625" style="2" customWidth="1"/>
    <col min="32" max="32" width="6.625" style="2" customWidth="1"/>
    <col min="33" max="34" width="3.625" style="2" customWidth="1"/>
    <col min="35" max="36" width="13.625" style="2" customWidth="1"/>
    <col min="37" max="37" width="4.625" style="2" customWidth="1"/>
    <col min="38" max="38" width="7.625" style="2" customWidth="1"/>
    <col min="39" max="39" width="3.625" style="1" customWidth="1"/>
    <col min="40" max="40" width="13.625" style="2" customWidth="1"/>
    <col min="41" max="41" width="3.625" style="2" customWidth="1"/>
    <col min="42" max="42" width="6.625" style="2" customWidth="1"/>
    <col min="43" max="44" width="3.625" style="2" customWidth="1"/>
    <col min="45" max="46" width="13.625" style="2" customWidth="1"/>
    <col min="47" max="47" width="4.625" style="2" customWidth="1"/>
    <col min="48" max="48" width="3.625" style="2" customWidth="1"/>
    <col min="49" max="50" width="4.625" style="2" customWidth="1"/>
    <col min="51" max="52" width="7.625" style="2" customWidth="1"/>
    <col min="53" max="53" width="13.625" style="2" customWidth="1"/>
    <col min="54" max="54" width="2" style="2" customWidth="1"/>
    <col min="55" max="55" width="4.625" style="2" customWidth="1"/>
    <col min="56" max="57" width="7.625" style="2" customWidth="1"/>
    <col min="58" max="58" width="13.625" style="2" customWidth="1"/>
    <col min="59" max="59" width="9" style="2"/>
    <col min="60" max="61" width="5" style="2" customWidth="1"/>
    <col min="62" max="65" width="7" style="2" customWidth="1"/>
    <col min="66" max="16384" width="9" style="2"/>
  </cols>
  <sheetData>
    <row r="1" spans="1:65" ht="30" customHeight="1" thickBot="1">
      <c r="A1" s="258" t="s">
        <v>297</v>
      </c>
      <c r="B1" s="259"/>
      <c r="C1" s="259"/>
      <c r="D1" s="259"/>
      <c r="E1" s="367" t="s">
        <v>367</v>
      </c>
      <c r="F1" s="366" t="s">
        <v>296</v>
      </c>
      <c r="G1" s="366"/>
      <c r="H1" s="366"/>
      <c r="I1" s="366"/>
      <c r="J1" s="366"/>
      <c r="K1" s="366"/>
      <c r="L1" s="366"/>
      <c r="M1" s="41"/>
      <c r="N1" s="41"/>
      <c r="O1" s="41"/>
      <c r="P1" s="41"/>
      <c r="Q1" s="37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37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</row>
    <row r="2" spans="1:65" ht="24.95" customHeight="1" thickBot="1">
      <c r="A2" s="363" t="s">
        <v>378</v>
      </c>
      <c r="B2" s="364"/>
      <c r="C2" s="364"/>
      <c r="D2" s="364"/>
      <c r="E2" s="364"/>
      <c r="F2" s="364"/>
      <c r="G2" s="364"/>
      <c r="H2" s="364"/>
      <c r="I2" s="364"/>
      <c r="J2" s="364"/>
      <c r="K2" s="364"/>
      <c r="L2" s="364"/>
      <c r="M2" s="43"/>
      <c r="N2" s="274" t="s">
        <v>379</v>
      </c>
      <c r="O2" s="275"/>
      <c r="P2" s="275"/>
      <c r="Q2" s="275"/>
      <c r="R2" s="275"/>
      <c r="S2" s="275"/>
      <c r="T2" s="276"/>
      <c r="U2" s="43"/>
      <c r="V2" s="299"/>
      <c r="W2" s="299"/>
      <c r="X2" s="300"/>
      <c r="Y2" s="360" t="s">
        <v>380</v>
      </c>
      <c r="Z2" s="361"/>
      <c r="AA2" s="361"/>
      <c r="AB2" s="361"/>
      <c r="AC2" s="361"/>
      <c r="AD2" s="361"/>
      <c r="AE2" s="361"/>
      <c r="AF2" s="361"/>
      <c r="AG2" s="361"/>
      <c r="AH2" s="361"/>
      <c r="AI2" s="361"/>
      <c r="AJ2" s="361"/>
      <c r="AK2" s="362"/>
      <c r="AL2" s="42"/>
      <c r="AM2" s="37"/>
      <c r="AN2" s="44"/>
      <c r="AO2" s="42"/>
      <c r="AP2" s="357" t="s">
        <v>381</v>
      </c>
      <c r="AQ2" s="358"/>
      <c r="AR2" s="358"/>
      <c r="AS2" s="358"/>
      <c r="AT2" s="358"/>
      <c r="AU2" s="359"/>
      <c r="AV2" s="44"/>
      <c r="AW2" s="42"/>
      <c r="AX2" s="354" t="s">
        <v>27</v>
      </c>
      <c r="AY2" s="355"/>
      <c r="AZ2" s="355"/>
      <c r="BA2" s="356"/>
      <c r="BB2" s="42"/>
      <c r="BC2" s="354" t="s">
        <v>27</v>
      </c>
      <c r="BD2" s="355"/>
      <c r="BE2" s="355"/>
      <c r="BF2" s="356"/>
    </row>
    <row r="3" spans="1:65" ht="20.100000000000001" customHeight="1" thickBot="1">
      <c r="A3" s="260" t="s">
        <v>56</v>
      </c>
      <c r="B3" s="261"/>
      <c r="C3" s="262"/>
      <c r="D3" s="45"/>
      <c r="E3" s="46"/>
      <c r="F3" s="46"/>
      <c r="G3" s="46"/>
      <c r="H3" s="46"/>
      <c r="I3" s="46"/>
      <c r="J3" s="291" t="s">
        <v>317</v>
      </c>
      <c r="K3" s="291"/>
      <c r="L3" s="365">
        <v>45017</v>
      </c>
      <c r="M3" s="46"/>
      <c r="N3" s="296" t="str">
        <f>E1&amp;F1</f>
        <v>第77回兵庫県民体育大会　バドミントン競技</v>
      </c>
      <c r="O3" s="296"/>
      <c r="P3" s="296"/>
      <c r="Q3" s="296"/>
      <c r="R3" s="296"/>
      <c r="S3" s="296"/>
      <c r="T3" s="296"/>
      <c r="U3" s="43"/>
      <c r="V3" s="43"/>
      <c r="W3" s="43"/>
      <c r="X3" s="43"/>
      <c r="Y3" s="296" t="str">
        <f>N3</f>
        <v>第77回兵庫県民体育大会　バドミントン競技</v>
      </c>
      <c r="Z3" s="296"/>
      <c r="AA3" s="296"/>
      <c r="AB3" s="296"/>
      <c r="AC3" s="296"/>
      <c r="AD3" s="296"/>
      <c r="AE3" s="296"/>
      <c r="AF3" s="296"/>
      <c r="AG3" s="296"/>
      <c r="AH3" s="296"/>
      <c r="AI3" s="296"/>
      <c r="AJ3" s="296"/>
      <c r="AK3" s="168"/>
      <c r="AL3" s="47"/>
      <c r="AM3" s="47"/>
      <c r="AN3" s="47"/>
      <c r="AO3" s="47"/>
      <c r="AP3" s="240" t="str">
        <f>Y3</f>
        <v>第77回兵庫県民体育大会　バドミントン競技</v>
      </c>
      <c r="AQ3" s="240"/>
      <c r="AR3" s="240"/>
      <c r="AS3" s="240"/>
      <c r="AT3" s="240"/>
      <c r="AU3" s="187"/>
      <c r="AV3" s="48"/>
      <c r="AW3" s="49"/>
      <c r="AX3" s="252" t="s">
        <v>26</v>
      </c>
      <c r="AY3" s="253"/>
      <c r="AZ3" s="253"/>
      <c r="BA3" s="254"/>
      <c r="BB3" s="42"/>
      <c r="BC3" s="252" t="s">
        <v>8</v>
      </c>
      <c r="BD3" s="253"/>
      <c r="BE3" s="253"/>
      <c r="BF3" s="254"/>
    </row>
    <row r="4" spans="1:65" ht="20.100000000000001" customHeight="1" thickBot="1">
      <c r="A4" s="263"/>
      <c r="B4" s="264"/>
      <c r="C4" s="265"/>
      <c r="D4" s="50" t="s">
        <v>72</v>
      </c>
      <c r="E4" s="378"/>
      <c r="F4" s="271" t="str">
        <f>IF(E4="","",IFERROR(VLOOKUP(E4,$B$61:$C$339,2,FALSE),""))</f>
        <v/>
      </c>
      <c r="G4" s="271"/>
      <c r="H4" s="271"/>
      <c r="I4" s="272"/>
      <c r="J4" s="219" t="s">
        <v>370</v>
      </c>
      <c r="K4" s="220"/>
      <c r="L4" s="221"/>
      <c r="M4" s="42"/>
      <c r="N4" s="297" t="s">
        <v>306</v>
      </c>
      <c r="O4" s="297"/>
      <c r="P4" s="297"/>
      <c r="Q4" s="298" t="str">
        <f>F4</f>
        <v/>
      </c>
      <c r="R4" s="298"/>
      <c r="S4" s="169"/>
      <c r="T4" s="51"/>
      <c r="U4" s="43"/>
      <c r="V4" s="43"/>
      <c r="W4" s="43"/>
      <c r="X4" s="43"/>
      <c r="Y4" s="42"/>
      <c r="Z4" s="42"/>
      <c r="AA4" s="42"/>
      <c r="AB4" s="302" t="s">
        <v>306</v>
      </c>
      <c r="AC4" s="302"/>
      <c r="AD4" s="171"/>
      <c r="AE4" s="52"/>
      <c r="AF4" s="301" t="str">
        <f>Q4</f>
        <v/>
      </c>
      <c r="AG4" s="301"/>
      <c r="AH4" s="301"/>
      <c r="AI4" s="301"/>
      <c r="AJ4" s="301"/>
      <c r="AK4" s="170"/>
      <c r="AL4" s="42"/>
      <c r="AM4" s="42"/>
      <c r="AN4" s="42"/>
      <c r="AO4" s="42"/>
      <c r="AP4" s="277" t="s">
        <v>306</v>
      </c>
      <c r="AQ4" s="277"/>
      <c r="AR4" s="277"/>
      <c r="AS4" s="278" t="str">
        <f>AF4</f>
        <v/>
      </c>
      <c r="AT4" s="278"/>
      <c r="AU4" s="172"/>
      <c r="AV4" s="42"/>
      <c r="AW4" s="42"/>
      <c r="AX4" s="255" t="str">
        <f>F4</f>
        <v/>
      </c>
      <c r="AY4" s="256"/>
      <c r="AZ4" s="256"/>
      <c r="BA4" s="257"/>
      <c r="BB4" s="42"/>
      <c r="BC4" s="255" t="str">
        <f>AX4</f>
        <v/>
      </c>
      <c r="BD4" s="256"/>
      <c r="BE4" s="256"/>
      <c r="BF4" s="257"/>
    </row>
    <row r="5" spans="1:65" ht="20.100000000000001" customHeight="1">
      <c r="A5" s="263"/>
      <c r="B5" s="264"/>
      <c r="C5" s="265"/>
      <c r="D5" s="53" t="s">
        <v>25</v>
      </c>
      <c r="E5" s="375"/>
      <c r="F5" s="376"/>
      <c r="G5" s="376"/>
      <c r="H5" s="376"/>
      <c r="I5" s="377"/>
      <c r="J5" s="222"/>
      <c r="K5" s="223"/>
      <c r="L5" s="224"/>
      <c r="M5" s="42"/>
      <c r="N5" s="269" t="s">
        <v>13</v>
      </c>
      <c r="O5" s="269"/>
      <c r="P5" s="269"/>
      <c r="Q5" s="269"/>
      <c r="R5" s="54"/>
      <c r="S5" s="54"/>
      <c r="T5" s="42"/>
      <c r="U5" s="42"/>
      <c r="V5" s="55"/>
      <c r="W5" s="42"/>
      <c r="X5" s="42"/>
      <c r="Y5" s="42"/>
      <c r="Z5" s="213" t="s">
        <v>15</v>
      </c>
      <c r="AA5" s="214"/>
      <c r="AB5" s="215"/>
      <c r="AC5" s="56"/>
      <c r="AD5" s="56"/>
      <c r="AE5" s="42"/>
      <c r="AF5" s="42"/>
      <c r="AG5" s="213" t="s">
        <v>15</v>
      </c>
      <c r="AH5" s="214"/>
      <c r="AI5" s="215"/>
      <c r="AJ5" s="56"/>
      <c r="AK5" s="56"/>
      <c r="AL5" s="42"/>
      <c r="AM5" s="37"/>
      <c r="AN5" s="42"/>
      <c r="AO5" s="42"/>
      <c r="AP5" s="283" t="s">
        <v>301</v>
      </c>
      <c r="AQ5" s="284"/>
      <c r="AR5" s="285"/>
      <c r="AS5" s="57" t="s">
        <v>302</v>
      </c>
      <c r="AT5" s="56"/>
      <c r="AU5" s="56"/>
      <c r="AV5" s="42"/>
      <c r="AW5" s="42"/>
      <c r="AX5" s="58"/>
      <c r="AY5" s="59" t="s">
        <v>22</v>
      </c>
      <c r="AZ5" s="59" t="s">
        <v>23</v>
      </c>
      <c r="BA5" s="60" t="s">
        <v>24</v>
      </c>
      <c r="BB5" s="42"/>
      <c r="BC5" s="58"/>
      <c r="BD5" s="59" t="s">
        <v>22</v>
      </c>
      <c r="BE5" s="59" t="s">
        <v>23</v>
      </c>
      <c r="BF5" s="60" t="s">
        <v>24</v>
      </c>
    </row>
    <row r="6" spans="1:65" ht="15" customHeight="1" thickBot="1">
      <c r="A6" s="266"/>
      <c r="B6" s="267"/>
      <c r="C6" s="268"/>
      <c r="D6" s="61" t="s">
        <v>45</v>
      </c>
      <c r="E6" s="372"/>
      <c r="F6" s="373"/>
      <c r="G6" s="373"/>
      <c r="H6" s="373"/>
      <c r="I6" s="374"/>
      <c r="J6" s="225"/>
      <c r="K6" s="226"/>
      <c r="L6" s="227"/>
      <c r="M6" s="42"/>
      <c r="N6" s="270"/>
      <c r="O6" s="270"/>
      <c r="P6" s="270"/>
      <c r="Q6" s="270"/>
      <c r="R6" s="54"/>
      <c r="S6" s="54"/>
      <c r="T6" s="42"/>
      <c r="U6" s="42"/>
      <c r="V6" s="55"/>
      <c r="W6" s="42"/>
      <c r="X6" s="42"/>
      <c r="Y6" s="42"/>
      <c r="Z6" s="216"/>
      <c r="AA6" s="217"/>
      <c r="AB6" s="218"/>
      <c r="AC6" s="56"/>
      <c r="AD6" s="56"/>
      <c r="AE6" s="42"/>
      <c r="AF6" s="42"/>
      <c r="AG6" s="216"/>
      <c r="AH6" s="217"/>
      <c r="AI6" s="218"/>
      <c r="AJ6" s="56"/>
      <c r="AK6" s="56"/>
      <c r="AL6" s="42"/>
      <c r="AM6" s="37"/>
      <c r="AN6" s="42"/>
      <c r="AO6" s="42"/>
      <c r="AP6" s="286"/>
      <c r="AQ6" s="287"/>
      <c r="AR6" s="288"/>
      <c r="AS6" s="62" t="s">
        <v>303</v>
      </c>
      <c r="AT6" s="56"/>
      <c r="AU6" s="56"/>
      <c r="AV6" s="42"/>
      <c r="AW6" s="42"/>
      <c r="AX6" s="63">
        <v>1</v>
      </c>
      <c r="AY6" s="64" t="s">
        <v>76</v>
      </c>
      <c r="AZ6" s="64">
        <f t="shared" ref="AZ6:AZ8" si="0">COUNTIFS($N$9:$N$28,AY6)+COUNTIFS($N$53:$N$57,AY6)</f>
        <v>0</v>
      </c>
      <c r="BA6" s="65">
        <f t="shared" ref="BA6:BA8" si="1">IF($BF$41="○",AZ6*1500,AZ6*3000)</f>
        <v>0</v>
      </c>
      <c r="BB6" s="42"/>
      <c r="BC6" s="66">
        <v>40</v>
      </c>
      <c r="BD6" s="67" t="s">
        <v>111</v>
      </c>
      <c r="BE6" s="67">
        <f t="shared" ref="BE6:BE18" si="2">COUNTIFS($AF$9:$AF$48,BD6)</f>
        <v>0</v>
      </c>
      <c r="BF6" s="65">
        <f>IF($BF$41="○",BE6*3000,BE6*5000)</f>
        <v>0</v>
      </c>
    </row>
    <row r="7" spans="1:65" ht="15" customHeight="1" thickTop="1">
      <c r="A7" s="68" t="s">
        <v>16</v>
      </c>
      <c r="B7" s="69"/>
      <c r="C7" s="70" t="s">
        <v>47</v>
      </c>
      <c r="D7" s="71" t="s">
        <v>2</v>
      </c>
      <c r="E7" s="71" t="s">
        <v>3</v>
      </c>
      <c r="F7" s="71" t="s">
        <v>5</v>
      </c>
      <c r="G7" s="71" t="s">
        <v>4</v>
      </c>
      <c r="H7" s="71" t="s">
        <v>1</v>
      </c>
      <c r="I7" s="72" t="s">
        <v>74</v>
      </c>
      <c r="J7" s="73" t="s">
        <v>314</v>
      </c>
      <c r="K7" s="241" t="s">
        <v>14</v>
      </c>
      <c r="L7" s="243" t="s">
        <v>12</v>
      </c>
      <c r="M7" s="42"/>
      <c r="N7" s="230" t="s">
        <v>138</v>
      </c>
      <c r="O7" s="232" t="s">
        <v>11</v>
      </c>
      <c r="P7" s="234" t="s">
        <v>310</v>
      </c>
      <c r="Q7" s="238" t="s">
        <v>136</v>
      </c>
      <c r="R7" s="238" t="s">
        <v>135</v>
      </c>
      <c r="S7" s="292" t="s">
        <v>373</v>
      </c>
      <c r="T7" s="247" t="s">
        <v>328</v>
      </c>
      <c r="U7" s="42"/>
      <c r="V7" s="241" t="s">
        <v>14</v>
      </c>
      <c r="W7" s="243" t="s">
        <v>12</v>
      </c>
      <c r="X7" s="74"/>
      <c r="Y7" s="230" t="s">
        <v>138</v>
      </c>
      <c r="Z7" s="232" t="s">
        <v>11</v>
      </c>
      <c r="AA7" s="234" t="s">
        <v>310</v>
      </c>
      <c r="AB7" s="250" t="s">
        <v>140</v>
      </c>
      <c r="AC7" s="245" t="s">
        <v>298</v>
      </c>
      <c r="AD7" s="294" t="s">
        <v>373</v>
      </c>
      <c r="AE7" s="42"/>
      <c r="AF7" s="230" t="s">
        <v>138</v>
      </c>
      <c r="AG7" s="232" t="s">
        <v>11</v>
      </c>
      <c r="AH7" s="234" t="s">
        <v>310</v>
      </c>
      <c r="AI7" s="250" t="s">
        <v>137</v>
      </c>
      <c r="AJ7" s="245" t="s">
        <v>298</v>
      </c>
      <c r="AK7" s="289" t="s">
        <v>373</v>
      </c>
      <c r="AL7" s="42"/>
      <c r="AM7" s="228" t="s">
        <v>14</v>
      </c>
      <c r="AN7" s="248" t="s">
        <v>12</v>
      </c>
      <c r="AO7" s="74"/>
      <c r="AP7" s="230" t="s">
        <v>138</v>
      </c>
      <c r="AQ7" s="232" t="s">
        <v>11</v>
      </c>
      <c r="AR7" s="234" t="s">
        <v>310</v>
      </c>
      <c r="AS7" s="250" t="s">
        <v>141</v>
      </c>
      <c r="AT7" s="245" t="s">
        <v>298</v>
      </c>
      <c r="AU7" s="289" t="s">
        <v>332</v>
      </c>
      <c r="AV7" s="42"/>
      <c r="AW7" s="42"/>
      <c r="AX7" s="63">
        <v>2</v>
      </c>
      <c r="AY7" s="64" t="s">
        <v>75</v>
      </c>
      <c r="AZ7" s="64">
        <f t="shared" si="0"/>
        <v>0</v>
      </c>
      <c r="BA7" s="65">
        <f t="shared" si="1"/>
        <v>0</v>
      </c>
      <c r="BB7" s="42"/>
      <c r="BC7" s="66">
        <v>41</v>
      </c>
      <c r="BD7" s="67" t="s">
        <v>110</v>
      </c>
      <c r="BE7" s="67">
        <f t="shared" si="2"/>
        <v>0</v>
      </c>
      <c r="BF7" s="65">
        <f t="shared" ref="BF7:BF8" si="3">IF($BF$41="○",BE7*3000,BE7*5000)</f>
        <v>0</v>
      </c>
      <c r="BJ7" s="308" t="s">
        <v>17</v>
      </c>
      <c r="BK7" s="309"/>
      <c r="BL7" s="309"/>
      <c r="BM7" s="310"/>
    </row>
    <row r="8" spans="1:65" ht="15" customHeight="1" thickBot="1">
      <c r="A8" s="75"/>
      <c r="B8" s="76">
        <v>4</v>
      </c>
      <c r="C8" s="77" t="s">
        <v>44</v>
      </c>
      <c r="D8" s="78" t="s">
        <v>6</v>
      </c>
      <c r="E8" s="78" t="s">
        <v>7</v>
      </c>
      <c r="F8" s="78" t="s">
        <v>9</v>
      </c>
      <c r="G8" s="78" t="s">
        <v>10</v>
      </c>
      <c r="H8" s="79" t="s">
        <v>0</v>
      </c>
      <c r="I8" s="80" t="s">
        <v>73</v>
      </c>
      <c r="J8" s="81" t="s">
        <v>313</v>
      </c>
      <c r="K8" s="242"/>
      <c r="L8" s="244"/>
      <c r="M8" s="42"/>
      <c r="N8" s="231"/>
      <c r="O8" s="233"/>
      <c r="P8" s="235"/>
      <c r="Q8" s="239"/>
      <c r="R8" s="239"/>
      <c r="S8" s="293"/>
      <c r="T8" s="247"/>
      <c r="U8" s="42"/>
      <c r="V8" s="242"/>
      <c r="W8" s="244"/>
      <c r="X8" s="82"/>
      <c r="Y8" s="231"/>
      <c r="Z8" s="233"/>
      <c r="AA8" s="235"/>
      <c r="AB8" s="251"/>
      <c r="AC8" s="246"/>
      <c r="AD8" s="295"/>
      <c r="AE8" s="42"/>
      <c r="AF8" s="231"/>
      <c r="AG8" s="233"/>
      <c r="AH8" s="235"/>
      <c r="AI8" s="251"/>
      <c r="AJ8" s="246"/>
      <c r="AK8" s="290"/>
      <c r="AL8" s="42"/>
      <c r="AM8" s="229"/>
      <c r="AN8" s="249"/>
      <c r="AO8" s="82"/>
      <c r="AP8" s="231"/>
      <c r="AQ8" s="233"/>
      <c r="AR8" s="235"/>
      <c r="AS8" s="251"/>
      <c r="AT8" s="246"/>
      <c r="AU8" s="290"/>
      <c r="AV8" s="42"/>
      <c r="AW8" s="42"/>
      <c r="AX8" s="63">
        <v>3</v>
      </c>
      <c r="AY8" s="64" t="s">
        <v>77</v>
      </c>
      <c r="AZ8" s="64">
        <f t="shared" si="0"/>
        <v>0</v>
      </c>
      <c r="BA8" s="65">
        <f t="shared" si="1"/>
        <v>0</v>
      </c>
      <c r="BB8" s="42"/>
      <c r="BC8" s="66">
        <v>42</v>
      </c>
      <c r="BD8" s="67" t="s">
        <v>112</v>
      </c>
      <c r="BE8" s="67">
        <f t="shared" si="2"/>
        <v>0</v>
      </c>
      <c r="BF8" s="65">
        <f t="shared" si="3"/>
        <v>0</v>
      </c>
      <c r="BJ8" s="31" t="s">
        <v>299</v>
      </c>
      <c r="BK8" s="32" t="s">
        <v>371</v>
      </c>
      <c r="BL8" s="35" t="s">
        <v>300</v>
      </c>
      <c r="BM8" s="32" t="s">
        <v>371</v>
      </c>
    </row>
    <row r="9" spans="1:65" ht="15" customHeight="1">
      <c r="A9" s="83">
        <v>1</v>
      </c>
      <c r="B9" s="379"/>
      <c r="C9" s="84" t="str">
        <f t="shared" ref="C9:C48" si="4">IF(B9&lt;&gt;"",VLOOKUP(B9,$B$61:$C$339,2,FALSE),IF(D9="","",$F$4))</f>
        <v/>
      </c>
      <c r="D9" s="318"/>
      <c r="E9" s="319"/>
      <c r="F9" s="319" t="str">
        <f t="shared" ref="F9:F48" si="5">PHONETIC(D9)</f>
        <v/>
      </c>
      <c r="G9" s="319" t="str">
        <f>PHONETIC(E9)</f>
        <v/>
      </c>
      <c r="H9" s="320"/>
      <c r="I9" s="321"/>
      <c r="J9" s="322"/>
      <c r="K9" s="85">
        <v>1</v>
      </c>
      <c r="L9" s="86" t="str">
        <f t="shared" ref="L9:L48" si="6">IF(D9="","(未記入)",D9&amp;" "&amp;E9)</f>
        <v>(未記入)</v>
      </c>
      <c r="M9" s="87"/>
      <c r="N9" s="88"/>
      <c r="O9" s="89"/>
      <c r="P9" s="90"/>
      <c r="Q9" s="173" t="str">
        <f>IF(O9="","",IFERROR(VLOOKUP(O9,$A$9:$L$48,12,FALSE),""))</f>
        <v/>
      </c>
      <c r="R9" s="179" t="str">
        <f>IF(O9="","",IFERROR(VLOOKUP(O9,$A$9:$L$48,3,FALSE),""))</f>
        <v/>
      </c>
      <c r="S9" s="175" t="str">
        <f>IF(O9="","",IFERROR(VLOOKUP(O9,エントリー集計データ!$A$110:$L$149,12,FALSE),""))</f>
        <v/>
      </c>
      <c r="T9" s="91" t="str">
        <f>IF(O9="","",IFERROR(VLOOKUP(O9,$BJ$9:$BK$48,2,FALSE),""))</f>
        <v/>
      </c>
      <c r="U9" s="42"/>
      <c r="V9" s="92">
        <v>1</v>
      </c>
      <c r="W9" s="93" t="str">
        <f t="shared" ref="W9:W48" si="7">IF(D9="","(未記入)",D9&amp;" "&amp;E9)</f>
        <v>(未記入)</v>
      </c>
      <c r="X9" s="94"/>
      <c r="Y9" s="382"/>
      <c r="Z9" s="384"/>
      <c r="AA9" s="386"/>
      <c r="AB9" s="95" t="str">
        <f t="shared" ref="AB9:AB48" si="8">IF(Z9="","",IFERROR(VLOOKUP(Z9,$A$9:$L$48,12,FALSE),""))</f>
        <v/>
      </c>
      <c r="AC9" s="182" t="str">
        <f>IF(Z9="","",IFERROR(VLOOKUP(Z9,$A$9:$L$48,3,FALSE),""))</f>
        <v/>
      </c>
      <c r="AD9" s="184" t="str">
        <f>IF(Z9="","",IFERROR(VLOOKUP(Z9,エントリー集計データ!$A$110:$L$149,12,FALSE),""))</f>
        <v/>
      </c>
      <c r="AE9" s="42"/>
      <c r="AF9" s="382"/>
      <c r="AG9" s="384"/>
      <c r="AH9" s="386"/>
      <c r="AI9" s="95" t="str">
        <f t="shared" ref="AI9:AI48" si="9">IF(AG9="","",IFERROR(VLOOKUP(AG9,$A$9:$L$48,12,FALSE),""))</f>
        <v/>
      </c>
      <c r="AJ9" s="182" t="str">
        <f>IF(AG9="","",IFERROR(VLOOKUP(AG9,$A$9:$L$48,3,FALSE),""))</f>
        <v/>
      </c>
      <c r="AK9" s="96" t="str">
        <f>IF(AG9="","",IFERROR(VLOOKUP(AG9,エントリー集計データ!$A$110:$L$149,12,FALSE),""))</f>
        <v/>
      </c>
      <c r="AL9" s="42"/>
      <c r="AM9" s="97">
        <v>1</v>
      </c>
      <c r="AN9" s="98" t="str">
        <f t="shared" ref="AN9:AN48" si="10">IF(D9="","(未記入)",D9&amp;" "&amp;E9)</f>
        <v>(未記入)</v>
      </c>
      <c r="AO9" s="94"/>
      <c r="AP9" s="382"/>
      <c r="AQ9" s="384"/>
      <c r="AR9" s="386"/>
      <c r="AS9" s="99" t="str">
        <f t="shared" ref="AS9:AS48" si="11">IF(AQ9="","",IFERROR(VLOOKUP(AQ9,$A$9:$L$48,12,FALSE),""))</f>
        <v/>
      </c>
      <c r="AT9" s="182" t="str">
        <f>IF(AQ9="","",IFERROR(VLOOKUP(AQ9,$A$9:$L$48,3,FALSE),""))</f>
        <v/>
      </c>
      <c r="AU9" s="184" t="str">
        <f>IF(AQ9="","",IFERROR(VLOOKUP(AQ9,エントリー集計データ!$A$110:$L$149,12,FALSE),""))</f>
        <v/>
      </c>
      <c r="AV9" s="42"/>
      <c r="AW9" s="42"/>
      <c r="AX9" s="63">
        <v>4</v>
      </c>
      <c r="AY9" s="64" t="s">
        <v>78</v>
      </c>
      <c r="AZ9" s="64">
        <f>COUNTIFS($N$9:$N$28,AY9)</f>
        <v>0</v>
      </c>
      <c r="BA9" s="65">
        <f t="shared" ref="BA9:BA31" si="12">AZ9*2500</f>
        <v>0</v>
      </c>
      <c r="BB9" s="42"/>
      <c r="BC9" s="66">
        <v>43</v>
      </c>
      <c r="BD9" s="67" t="s">
        <v>113</v>
      </c>
      <c r="BE9" s="67">
        <f t="shared" si="2"/>
        <v>0</v>
      </c>
      <c r="BF9" s="65">
        <f t="shared" ref="BF9:BF31" si="13">BE9*5000</f>
        <v>0</v>
      </c>
      <c r="BJ9" s="31" t="str">
        <f t="shared" ref="BJ9:BJ28" si="14">IF(Z9="","",Z9)</f>
        <v/>
      </c>
      <c r="BK9" s="32" t="str">
        <f>IF(BJ9="","",Z10)</f>
        <v/>
      </c>
      <c r="BL9" s="35" t="str">
        <f t="shared" ref="BL9:BL28" si="15">IF(AG9="","",AG9)</f>
        <v/>
      </c>
      <c r="BM9" s="32" t="str">
        <f>IF(BL9="","",AG10)</f>
        <v/>
      </c>
    </row>
    <row r="10" spans="1:65" ht="15" customHeight="1" thickBot="1">
      <c r="A10" s="100">
        <v>2</v>
      </c>
      <c r="B10" s="380"/>
      <c r="C10" s="101" t="str">
        <f t="shared" si="4"/>
        <v/>
      </c>
      <c r="D10" s="323"/>
      <c r="E10" s="323"/>
      <c r="F10" s="323" t="str">
        <f t="shared" si="5"/>
        <v/>
      </c>
      <c r="G10" s="323" t="str">
        <f t="shared" ref="G10:G48" si="16">PHONETIC(E10)</f>
        <v/>
      </c>
      <c r="H10" s="324"/>
      <c r="I10" s="325"/>
      <c r="J10" s="326"/>
      <c r="K10" s="102">
        <v>2</v>
      </c>
      <c r="L10" s="38" t="str">
        <f t="shared" si="6"/>
        <v>(未記入)</v>
      </c>
      <c r="M10" s="55"/>
      <c r="N10" s="88"/>
      <c r="O10" s="103"/>
      <c r="P10" s="90"/>
      <c r="Q10" s="114" t="str">
        <f t="shared" ref="Q10:Q28" si="17">IF(O10="","",IFERROR(VLOOKUP(O10,$A$9:$L$48,12,FALSE),""))</f>
        <v/>
      </c>
      <c r="R10" s="180" t="str">
        <f t="shared" ref="R10:R18" si="18">IF(O10="","",IFERROR(VLOOKUP(O10,$A$9:$L$48,3,FALSE),""))</f>
        <v/>
      </c>
      <c r="S10" s="176" t="str">
        <f>IF(O10="","",IFERROR(VLOOKUP(O10,エントリー集計データ!$A$110:$L$149,12,FALSE),""))</f>
        <v/>
      </c>
      <c r="T10" s="91" t="str">
        <f t="shared" ref="T10:T28" si="19">IF(O10="","",IFERROR(VLOOKUP(O10,$BJ$9:$BK$48,2,FALSE),""))</f>
        <v/>
      </c>
      <c r="U10" s="42"/>
      <c r="V10" s="104">
        <v>2</v>
      </c>
      <c r="W10" s="98" t="str">
        <f t="shared" si="7"/>
        <v>(未記入)</v>
      </c>
      <c r="X10" s="94"/>
      <c r="Y10" s="383"/>
      <c r="Z10" s="385"/>
      <c r="AA10" s="387"/>
      <c r="AB10" s="105" t="str">
        <f t="shared" si="8"/>
        <v/>
      </c>
      <c r="AC10" s="183" t="str">
        <f>IF(Z10="","",IFERROR(VLOOKUP(Z10,$A$9:$L$48,3,FALSE),""))</f>
        <v/>
      </c>
      <c r="AD10" s="185" t="str">
        <f>IF(Z10="","",IFERROR(VLOOKUP(Z10,エントリー集計データ!$A$110:$L$149,12,FALSE),""))</f>
        <v/>
      </c>
      <c r="AE10" s="42"/>
      <c r="AF10" s="383"/>
      <c r="AG10" s="385"/>
      <c r="AH10" s="387"/>
      <c r="AI10" s="105" t="str">
        <f t="shared" si="9"/>
        <v/>
      </c>
      <c r="AJ10" s="183" t="str">
        <f>IF(AG10="","",IFERROR(VLOOKUP(AG10,$A$9:$L$48,3,FALSE),""))</f>
        <v/>
      </c>
      <c r="AK10" s="106" t="str">
        <f>IF(AG10="","",IFERROR(VLOOKUP(AG10,エントリー集計データ!$A$110:$L$149,12,FALSE),""))</f>
        <v/>
      </c>
      <c r="AL10" s="42"/>
      <c r="AM10" s="97">
        <v>2</v>
      </c>
      <c r="AN10" s="98" t="str">
        <f t="shared" si="10"/>
        <v>(未記入)</v>
      </c>
      <c r="AO10" s="94"/>
      <c r="AP10" s="383"/>
      <c r="AQ10" s="385"/>
      <c r="AR10" s="387"/>
      <c r="AS10" s="107" t="str">
        <f t="shared" si="11"/>
        <v/>
      </c>
      <c r="AT10" s="183" t="str">
        <f>IF(AQ10="","",IFERROR(VLOOKUP(AQ10,$A$9:$L$48,3,FALSE),""))</f>
        <v/>
      </c>
      <c r="AU10" s="185" t="str">
        <f>IF(AQ10="","",IFERROR(VLOOKUP(AQ10,エントリー集計データ!$A$110:$L$149,12,FALSE),""))</f>
        <v/>
      </c>
      <c r="AV10" s="42"/>
      <c r="AW10" s="42"/>
      <c r="AX10" s="63">
        <v>5</v>
      </c>
      <c r="AY10" s="67" t="s">
        <v>79</v>
      </c>
      <c r="AZ10" s="64">
        <f t="shared" ref="AZ10:AZ18" si="20">COUNTIFS($N$9:$N$28,AY10)</f>
        <v>0</v>
      </c>
      <c r="BA10" s="65">
        <f t="shared" si="12"/>
        <v>0</v>
      </c>
      <c r="BB10" s="42"/>
      <c r="BC10" s="66">
        <v>44</v>
      </c>
      <c r="BD10" s="67" t="s">
        <v>114</v>
      </c>
      <c r="BE10" s="67">
        <f t="shared" si="2"/>
        <v>0</v>
      </c>
      <c r="BF10" s="65">
        <f t="shared" si="13"/>
        <v>0</v>
      </c>
      <c r="BJ10" s="31" t="str">
        <f t="shared" si="14"/>
        <v/>
      </c>
      <c r="BK10" s="32" t="str">
        <f>IF(BJ10="","",Z9)</f>
        <v/>
      </c>
      <c r="BL10" s="35" t="str">
        <f t="shared" si="15"/>
        <v/>
      </c>
      <c r="BM10" s="32" t="str">
        <f>IF(BL10="","",AG9)</f>
        <v/>
      </c>
    </row>
    <row r="11" spans="1:65" ht="15" customHeight="1">
      <c r="A11" s="100">
        <v>3</v>
      </c>
      <c r="B11" s="380"/>
      <c r="C11" s="101" t="str">
        <f t="shared" si="4"/>
        <v/>
      </c>
      <c r="D11" s="323"/>
      <c r="E11" s="323"/>
      <c r="F11" s="323" t="str">
        <f t="shared" si="5"/>
        <v/>
      </c>
      <c r="G11" s="323" t="str">
        <f t="shared" si="16"/>
        <v/>
      </c>
      <c r="H11" s="324"/>
      <c r="I11" s="325"/>
      <c r="J11" s="326"/>
      <c r="K11" s="102">
        <v>3</v>
      </c>
      <c r="L11" s="38" t="str">
        <f t="shared" si="6"/>
        <v>(未記入)</v>
      </c>
      <c r="M11" s="55"/>
      <c r="N11" s="88"/>
      <c r="O11" s="103"/>
      <c r="P11" s="90"/>
      <c r="Q11" s="114" t="str">
        <f t="shared" si="17"/>
        <v/>
      </c>
      <c r="R11" s="180" t="str">
        <f t="shared" si="18"/>
        <v/>
      </c>
      <c r="S11" s="176" t="str">
        <f>IF(O11="","",IFERROR(VLOOKUP(O11,エントリー集計データ!$A$110:$L$149,12,FALSE),""))</f>
        <v/>
      </c>
      <c r="T11" s="91" t="str">
        <f t="shared" si="19"/>
        <v/>
      </c>
      <c r="U11" s="42"/>
      <c r="V11" s="104">
        <v>3</v>
      </c>
      <c r="W11" s="98" t="str">
        <f t="shared" si="7"/>
        <v>(未記入)</v>
      </c>
      <c r="X11" s="94"/>
      <c r="Y11" s="382"/>
      <c r="Z11" s="384"/>
      <c r="AA11" s="386"/>
      <c r="AB11" s="95" t="str">
        <f t="shared" si="8"/>
        <v/>
      </c>
      <c r="AC11" s="182" t="str">
        <f t="shared" ref="AC11:AC28" si="21">IF(Z11="","",IFERROR(VLOOKUP(Z11,$A$9:$L$48,3,FALSE),""))</f>
        <v/>
      </c>
      <c r="AD11" s="184" t="str">
        <f>IF(Z11="","",IFERROR(VLOOKUP(Z11,エントリー集計データ!$A$110:$L$149,12,FALSE),""))</f>
        <v/>
      </c>
      <c r="AE11" s="42"/>
      <c r="AF11" s="382"/>
      <c r="AG11" s="384"/>
      <c r="AH11" s="386"/>
      <c r="AI11" s="95" t="str">
        <f t="shared" si="9"/>
        <v/>
      </c>
      <c r="AJ11" s="182" t="str">
        <f t="shared" ref="AJ11:AJ28" si="22">IF(AG11="","",IFERROR(VLOOKUP(AG11,$A$9:$L$48,3,FALSE),""))</f>
        <v/>
      </c>
      <c r="AK11" s="96" t="str">
        <f>IF(AG11="","",IFERROR(VLOOKUP(AG11,エントリー集計データ!$A$110:$L$149,12,FALSE),""))</f>
        <v/>
      </c>
      <c r="AL11" s="42"/>
      <c r="AM11" s="97">
        <v>3</v>
      </c>
      <c r="AN11" s="98" t="str">
        <f t="shared" si="10"/>
        <v>(未記入)</v>
      </c>
      <c r="AO11" s="94"/>
      <c r="AP11" s="382"/>
      <c r="AQ11" s="384"/>
      <c r="AR11" s="386"/>
      <c r="AS11" s="99" t="str">
        <f t="shared" si="11"/>
        <v/>
      </c>
      <c r="AT11" s="182" t="str">
        <f t="shared" ref="AT11:AT28" si="23">IF(AQ11="","",IFERROR(VLOOKUP(AQ11,$A$9:$L$48,3,FALSE),""))</f>
        <v/>
      </c>
      <c r="AU11" s="184" t="str">
        <f>IF(AQ11="","",IFERROR(VLOOKUP(AQ11,エントリー集計データ!$A$110:$L$149,12,FALSE),""))</f>
        <v/>
      </c>
      <c r="AV11" s="42"/>
      <c r="AW11" s="42"/>
      <c r="AX11" s="63">
        <v>6</v>
      </c>
      <c r="AY11" s="67" t="s">
        <v>80</v>
      </c>
      <c r="AZ11" s="64">
        <f t="shared" si="20"/>
        <v>0</v>
      </c>
      <c r="BA11" s="65">
        <f t="shared" si="12"/>
        <v>0</v>
      </c>
      <c r="BB11" s="42"/>
      <c r="BC11" s="66">
        <v>45</v>
      </c>
      <c r="BD11" s="67" t="s">
        <v>115</v>
      </c>
      <c r="BE11" s="67">
        <f t="shared" si="2"/>
        <v>0</v>
      </c>
      <c r="BF11" s="65">
        <f t="shared" si="13"/>
        <v>0</v>
      </c>
      <c r="BJ11" s="31" t="str">
        <f t="shared" si="14"/>
        <v/>
      </c>
      <c r="BK11" s="32" t="str">
        <f>IF(BJ11="","",Z12)</f>
        <v/>
      </c>
      <c r="BL11" s="35" t="str">
        <f t="shared" si="15"/>
        <v/>
      </c>
      <c r="BM11" s="32" t="str">
        <f>IF(BL11="","",AG12)</f>
        <v/>
      </c>
    </row>
    <row r="12" spans="1:65" ht="15" customHeight="1" thickBot="1">
      <c r="A12" s="100">
        <v>4</v>
      </c>
      <c r="B12" s="380"/>
      <c r="C12" s="101" t="str">
        <f t="shared" si="4"/>
        <v/>
      </c>
      <c r="D12" s="323"/>
      <c r="E12" s="323"/>
      <c r="F12" s="323" t="str">
        <f t="shared" si="5"/>
        <v/>
      </c>
      <c r="G12" s="323" t="str">
        <f t="shared" si="16"/>
        <v/>
      </c>
      <c r="H12" s="324"/>
      <c r="I12" s="325"/>
      <c r="J12" s="326"/>
      <c r="K12" s="102">
        <v>4</v>
      </c>
      <c r="L12" s="38" t="str">
        <f t="shared" si="6"/>
        <v>(未記入)</v>
      </c>
      <c r="M12" s="55"/>
      <c r="N12" s="88"/>
      <c r="O12" s="103"/>
      <c r="P12" s="90"/>
      <c r="Q12" s="114" t="str">
        <f t="shared" si="17"/>
        <v/>
      </c>
      <c r="R12" s="180" t="str">
        <f t="shared" si="18"/>
        <v/>
      </c>
      <c r="S12" s="176" t="str">
        <f>IF(O12="","",IFERROR(VLOOKUP(O12,エントリー集計データ!$A$110:$L$149,12,FALSE),""))</f>
        <v/>
      </c>
      <c r="T12" s="91" t="str">
        <f t="shared" si="19"/>
        <v/>
      </c>
      <c r="U12" s="42"/>
      <c r="V12" s="104">
        <v>4</v>
      </c>
      <c r="W12" s="98" t="str">
        <f t="shared" si="7"/>
        <v>(未記入)</v>
      </c>
      <c r="X12" s="94"/>
      <c r="Y12" s="383"/>
      <c r="Z12" s="385"/>
      <c r="AA12" s="387"/>
      <c r="AB12" s="105" t="str">
        <f t="shared" si="8"/>
        <v/>
      </c>
      <c r="AC12" s="183" t="str">
        <f t="shared" si="21"/>
        <v/>
      </c>
      <c r="AD12" s="185" t="str">
        <f>IF(Z12="","",IFERROR(VLOOKUP(Z12,エントリー集計データ!$A$110:$L$149,12,FALSE),""))</f>
        <v/>
      </c>
      <c r="AE12" s="42"/>
      <c r="AF12" s="383"/>
      <c r="AG12" s="385"/>
      <c r="AH12" s="387"/>
      <c r="AI12" s="105" t="str">
        <f t="shared" si="9"/>
        <v/>
      </c>
      <c r="AJ12" s="183" t="str">
        <f t="shared" si="22"/>
        <v/>
      </c>
      <c r="AK12" s="106" t="str">
        <f>IF(AG12="","",IFERROR(VLOOKUP(AG12,エントリー集計データ!$A$110:$L$149,12,FALSE),""))</f>
        <v/>
      </c>
      <c r="AL12" s="42"/>
      <c r="AM12" s="97">
        <v>4</v>
      </c>
      <c r="AN12" s="98" t="str">
        <f t="shared" si="10"/>
        <v>(未記入)</v>
      </c>
      <c r="AO12" s="94"/>
      <c r="AP12" s="383"/>
      <c r="AQ12" s="385"/>
      <c r="AR12" s="387"/>
      <c r="AS12" s="107" t="str">
        <f t="shared" si="11"/>
        <v/>
      </c>
      <c r="AT12" s="183" t="str">
        <f t="shared" si="23"/>
        <v/>
      </c>
      <c r="AU12" s="185" t="str">
        <f>IF(AQ12="","",IFERROR(VLOOKUP(AQ12,エントリー集計データ!$A$110:$L$149,12,FALSE),""))</f>
        <v/>
      </c>
      <c r="AV12" s="42"/>
      <c r="AW12" s="42"/>
      <c r="AX12" s="63">
        <v>7</v>
      </c>
      <c r="AY12" s="67" t="s">
        <v>81</v>
      </c>
      <c r="AZ12" s="64">
        <f t="shared" si="20"/>
        <v>0</v>
      </c>
      <c r="BA12" s="65">
        <f t="shared" si="12"/>
        <v>0</v>
      </c>
      <c r="BB12" s="42"/>
      <c r="BC12" s="66">
        <v>46</v>
      </c>
      <c r="BD12" s="67" t="s">
        <v>116</v>
      </c>
      <c r="BE12" s="67">
        <f t="shared" si="2"/>
        <v>0</v>
      </c>
      <c r="BF12" s="65">
        <f t="shared" si="13"/>
        <v>0</v>
      </c>
      <c r="BJ12" s="31" t="str">
        <f t="shared" si="14"/>
        <v/>
      </c>
      <c r="BK12" s="32" t="str">
        <f>IF(BJ12="","",Z11)</f>
        <v/>
      </c>
      <c r="BL12" s="35" t="str">
        <f t="shared" si="15"/>
        <v/>
      </c>
      <c r="BM12" s="32" t="str">
        <f>IF(BL12="","",AG11)</f>
        <v/>
      </c>
    </row>
    <row r="13" spans="1:65" ht="15" customHeight="1">
      <c r="A13" s="100">
        <v>5</v>
      </c>
      <c r="B13" s="380"/>
      <c r="C13" s="101" t="str">
        <f t="shared" si="4"/>
        <v/>
      </c>
      <c r="D13" s="323"/>
      <c r="E13" s="323"/>
      <c r="F13" s="323" t="str">
        <f t="shared" si="5"/>
        <v/>
      </c>
      <c r="G13" s="323" t="str">
        <f t="shared" si="16"/>
        <v/>
      </c>
      <c r="H13" s="324"/>
      <c r="I13" s="325"/>
      <c r="J13" s="326"/>
      <c r="K13" s="102">
        <v>5</v>
      </c>
      <c r="L13" s="38" t="str">
        <f t="shared" si="6"/>
        <v>(未記入)</v>
      </c>
      <c r="M13" s="55"/>
      <c r="N13" s="88"/>
      <c r="O13" s="103"/>
      <c r="P13" s="90"/>
      <c r="Q13" s="114" t="str">
        <f t="shared" si="17"/>
        <v/>
      </c>
      <c r="R13" s="180" t="str">
        <f t="shared" si="18"/>
        <v/>
      </c>
      <c r="S13" s="176" t="str">
        <f>IF(O13="","",IFERROR(VLOOKUP(O13,エントリー集計データ!$A$110:$L$149,12,FALSE),""))</f>
        <v/>
      </c>
      <c r="T13" s="91" t="str">
        <f t="shared" si="19"/>
        <v/>
      </c>
      <c r="U13" s="42"/>
      <c r="V13" s="104">
        <v>5</v>
      </c>
      <c r="W13" s="98" t="str">
        <f t="shared" si="7"/>
        <v>(未記入)</v>
      </c>
      <c r="X13" s="94"/>
      <c r="Y13" s="382"/>
      <c r="Z13" s="384"/>
      <c r="AA13" s="386"/>
      <c r="AB13" s="95" t="str">
        <f t="shared" si="8"/>
        <v/>
      </c>
      <c r="AC13" s="182" t="str">
        <f t="shared" si="21"/>
        <v/>
      </c>
      <c r="AD13" s="184" t="str">
        <f>IF(Z13="","",IFERROR(VLOOKUP(Z13,エントリー集計データ!$A$110:$L$149,12,FALSE),""))</f>
        <v/>
      </c>
      <c r="AE13" s="42"/>
      <c r="AF13" s="382"/>
      <c r="AG13" s="384"/>
      <c r="AH13" s="386"/>
      <c r="AI13" s="95" t="str">
        <f t="shared" si="9"/>
        <v/>
      </c>
      <c r="AJ13" s="182" t="str">
        <f t="shared" si="22"/>
        <v/>
      </c>
      <c r="AK13" s="96" t="str">
        <f>IF(AG13="","",IFERROR(VLOOKUP(AG13,エントリー集計データ!$A$110:$L$149,12,FALSE),""))</f>
        <v/>
      </c>
      <c r="AL13" s="42"/>
      <c r="AM13" s="97">
        <v>5</v>
      </c>
      <c r="AN13" s="98" t="str">
        <f t="shared" si="10"/>
        <v>(未記入)</v>
      </c>
      <c r="AO13" s="94"/>
      <c r="AP13" s="382"/>
      <c r="AQ13" s="384"/>
      <c r="AR13" s="386"/>
      <c r="AS13" s="99" t="str">
        <f t="shared" si="11"/>
        <v/>
      </c>
      <c r="AT13" s="182" t="str">
        <f t="shared" si="23"/>
        <v/>
      </c>
      <c r="AU13" s="184" t="str">
        <f>IF(AQ13="","",IFERROR(VLOOKUP(AQ13,エントリー集計データ!$A$110:$L$149,12,FALSE),""))</f>
        <v/>
      </c>
      <c r="AV13" s="42"/>
      <c r="AW13" s="42"/>
      <c r="AX13" s="63">
        <v>8</v>
      </c>
      <c r="AY13" s="67" t="s">
        <v>82</v>
      </c>
      <c r="AZ13" s="64">
        <f t="shared" si="20"/>
        <v>0</v>
      </c>
      <c r="BA13" s="65">
        <f t="shared" si="12"/>
        <v>0</v>
      </c>
      <c r="BB13" s="42"/>
      <c r="BC13" s="66">
        <v>47</v>
      </c>
      <c r="BD13" s="67" t="s">
        <v>117</v>
      </c>
      <c r="BE13" s="67">
        <f t="shared" si="2"/>
        <v>0</v>
      </c>
      <c r="BF13" s="65">
        <f t="shared" si="13"/>
        <v>0</v>
      </c>
      <c r="BJ13" s="31" t="str">
        <f t="shared" si="14"/>
        <v/>
      </c>
      <c r="BK13" s="32" t="str">
        <f>IF(BJ13="","",Z14)</f>
        <v/>
      </c>
      <c r="BL13" s="35" t="str">
        <f t="shared" si="15"/>
        <v/>
      </c>
      <c r="BM13" s="32" t="str">
        <f>IF(BL13="","",AG14)</f>
        <v/>
      </c>
    </row>
    <row r="14" spans="1:65" ht="15" customHeight="1" thickBot="1">
      <c r="A14" s="100">
        <v>6</v>
      </c>
      <c r="B14" s="380"/>
      <c r="C14" s="101" t="str">
        <f t="shared" si="4"/>
        <v/>
      </c>
      <c r="D14" s="323"/>
      <c r="E14" s="323"/>
      <c r="F14" s="323" t="str">
        <f t="shared" si="5"/>
        <v/>
      </c>
      <c r="G14" s="323" t="str">
        <f t="shared" si="16"/>
        <v/>
      </c>
      <c r="H14" s="324"/>
      <c r="I14" s="325"/>
      <c r="J14" s="326"/>
      <c r="K14" s="102">
        <v>6</v>
      </c>
      <c r="L14" s="38" t="str">
        <f t="shared" si="6"/>
        <v>(未記入)</v>
      </c>
      <c r="M14" s="55"/>
      <c r="N14" s="88"/>
      <c r="O14" s="103"/>
      <c r="P14" s="90"/>
      <c r="Q14" s="114" t="str">
        <f t="shared" si="17"/>
        <v/>
      </c>
      <c r="R14" s="180" t="str">
        <f t="shared" si="18"/>
        <v/>
      </c>
      <c r="S14" s="176" t="str">
        <f>IF(O14="","",IFERROR(VLOOKUP(O14,エントリー集計データ!$A$110:$L$149,12,FALSE),""))</f>
        <v/>
      </c>
      <c r="T14" s="91" t="str">
        <f t="shared" si="19"/>
        <v/>
      </c>
      <c r="U14" s="42"/>
      <c r="V14" s="104">
        <v>6</v>
      </c>
      <c r="W14" s="98" t="str">
        <f t="shared" si="7"/>
        <v>(未記入)</v>
      </c>
      <c r="X14" s="94"/>
      <c r="Y14" s="383"/>
      <c r="Z14" s="385"/>
      <c r="AA14" s="387"/>
      <c r="AB14" s="105" t="str">
        <f t="shared" si="8"/>
        <v/>
      </c>
      <c r="AC14" s="183" t="str">
        <f t="shared" si="21"/>
        <v/>
      </c>
      <c r="AD14" s="185" t="str">
        <f>IF(Z14="","",IFERROR(VLOOKUP(Z14,エントリー集計データ!$A$110:$L$149,12,FALSE),""))</f>
        <v/>
      </c>
      <c r="AE14" s="42"/>
      <c r="AF14" s="383"/>
      <c r="AG14" s="385"/>
      <c r="AH14" s="387"/>
      <c r="AI14" s="105" t="str">
        <f t="shared" si="9"/>
        <v/>
      </c>
      <c r="AJ14" s="183" t="str">
        <f t="shared" si="22"/>
        <v/>
      </c>
      <c r="AK14" s="106" t="str">
        <f>IF(AG14="","",IFERROR(VLOOKUP(AG14,エントリー集計データ!$A$110:$L$149,12,FALSE),""))</f>
        <v/>
      </c>
      <c r="AL14" s="42"/>
      <c r="AM14" s="97">
        <v>6</v>
      </c>
      <c r="AN14" s="98" t="str">
        <f t="shared" si="10"/>
        <v>(未記入)</v>
      </c>
      <c r="AO14" s="94"/>
      <c r="AP14" s="383"/>
      <c r="AQ14" s="385"/>
      <c r="AR14" s="387"/>
      <c r="AS14" s="107" t="str">
        <f t="shared" si="11"/>
        <v/>
      </c>
      <c r="AT14" s="183" t="str">
        <f t="shared" si="23"/>
        <v/>
      </c>
      <c r="AU14" s="185" t="str">
        <f>IF(AQ14="","",IFERROR(VLOOKUP(AQ14,エントリー集計データ!$A$110:$L$149,12,FALSE),""))</f>
        <v/>
      </c>
      <c r="AV14" s="42"/>
      <c r="AW14" s="42"/>
      <c r="AX14" s="63">
        <v>9</v>
      </c>
      <c r="AY14" s="67" t="s">
        <v>83</v>
      </c>
      <c r="AZ14" s="64">
        <f t="shared" si="20"/>
        <v>0</v>
      </c>
      <c r="BA14" s="65">
        <f t="shared" si="12"/>
        <v>0</v>
      </c>
      <c r="BB14" s="42"/>
      <c r="BC14" s="66">
        <v>48</v>
      </c>
      <c r="BD14" s="67" t="s">
        <v>118</v>
      </c>
      <c r="BE14" s="67">
        <f t="shared" si="2"/>
        <v>0</v>
      </c>
      <c r="BF14" s="65">
        <f t="shared" si="13"/>
        <v>0</v>
      </c>
      <c r="BJ14" s="31" t="str">
        <f t="shared" si="14"/>
        <v/>
      </c>
      <c r="BK14" s="32" t="str">
        <f>IF(BJ14="","",Z13)</f>
        <v/>
      </c>
      <c r="BL14" s="35" t="str">
        <f t="shared" si="15"/>
        <v/>
      </c>
      <c r="BM14" s="32" t="str">
        <f>IF(BL14="","",AG13)</f>
        <v/>
      </c>
    </row>
    <row r="15" spans="1:65" ht="15" customHeight="1">
      <c r="A15" s="100">
        <v>7</v>
      </c>
      <c r="B15" s="380"/>
      <c r="C15" s="101" t="str">
        <f t="shared" si="4"/>
        <v/>
      </c>
      <c r="D15" s="323"/>
      <c r="E15" s="323"/>
      <c r="F15" s="323" t="str">
        <f t="shared" si="5"/>
        <v/>
      </c>
      <c r="G15" s="323" t="str">
        <f t="shared" si="16"/>
        <v/>
      </c>
      <c r="H15" s="324"/>
      <c r="I15" s="325"/>
      <c r="J15" s="326"/>
      <c r="K15" s="102">
        <v>7</v>
      </c>
      <c r="L15" s="38" t="str">
        <f t="shared" si="6"/>
        <v>(未記入)</v>
      </c>
      <c r="M15" s="55"/>
      <c r="N15" s="88"/>
      <c r="O15" s="103"/>
      <c r="P15" s="90"/>
      <c r="Q15" s="114" t="str">
        <f t="shared" si="17"/>
        <v/>
      </c>
      <c r="R15" s="180" t="str">
        <f t="shared" si="18"/>
        <v/>
      </c>
      <c r="S15" s="176" t="str">
        <f>IF(O15="","",IFERROR(VLOOKUP(O15,エントリー集計データ!$A$110:$L$149,12,FALSE),""))</f>
        <v/>
      </c>
      <c r="T15" s="91" t="str">
        <f t="shared" si="19"/>
        <v/>
      </c>
      <c r="U15" s="42"/>
      <c r="V15" s="104">
        <v>7</v>
      </c>
      <c r="W15" s="98" t="str">
        <f t="shared" si="7"/>
        <v>(未記入)</v>
      </c>
      <c r="X15" s="94"/>
      <c r="Y15" s="382"/>
      <c r="Z15" s="384"/>
      <c r="AA15" s="386"/>
      <c r="AB15" s="95" t="str">
        <f t="shared" si="8"/>
        <v/>
      </c>
      <c r="AC15" s="182" t="str">
        <f t="shared" si="21"/>
        <v/>
      </c>
      <c r="AD15" s="184" t="str">
        <f>IF(Z15="","",IFERROR(VLOOKUP(Z15,エントリー集計データ!$A$110:$L$149,12,FALSE),""))</f>
        <v/>
      </c>
      <c r="AE15" s="42"/>
      <c r="AF15" s="382"/>
      <c r="AG15" s="384"/>
      <c r="AH15" s="386"/>
      <c r="AI15" s="95" t="str">
        <f t="shared" si="9"/>
        <v/>
      </c>
      <c r="AJ15" s="182" t="str">
        <f t="shared" si="22"/>
        <v/>
      </c>
      <c r="AK15" s="96" t="str">
        <f>IF(AG15="","",IFERROR(VLOOKUP(AG15,エントリー集計データ!$A$110:$L$149,12,FALSE),""))</f>
        <v/>
      </c>
      <c r="AL15" s="42"/>
      <c r="AM15" s="97">
        <v>7</v>
      </c>
      <c r="AN15" s="98" t="str">
        <f t="shared" si="10"/>
        <v>(未記入)</v>
      </c>
      <c r="AO15" s="94"/>
      <c r="AP15" s="382"/>
      <c r="AQ15" s="384"/>
      <c r="AR15" s="386"/>
      <c r="AS15" s="99" t="str">
        <f t="shared" si="11"/>
        <v/>
      </c>
      <c r="AT15" s="182" t="str">
        <f t="shared" si="23"/>
        <v/>
      </c>
      <c r="AU15" s="184" t="str">
        <f>IF(AQ15="","",IFERROR(VLOOKUP(AQ15,エントリー集計データ!$A$110:$L$149,12,FALSE),""))</f>
        <v/>
      </c>
      <c r="AV15" s="42"/>
      <c r="AW15" s="42"/>
      <c r="AX15" s="63">
        <v>10</v>
      </c>
      <c r="AY15" s="67" t="s">
        <v>84</v>
      </c>
      <c r="AZ15" s="64">
        <f t="shared" si="20"/>
        <v>0</v>
      </c>
      <c r="BA15" s="65">
        <f t="shared" si="12"/>
        <v>0</v>
      </c>
      <c r="BB15" s="42"/>
      <c r="BC15" s="66">
        <v>49</v>
      </c>
      <c r="BD15" s="67" t="s">
        <v>119</v>
      </c>
      <c r="BE15" s="67">
        <f t="shared" si="2"/>
        <v>0</v>
      </c>
      <c r="BF15" s="65">
        <f t="shared" si="13"/>
        <v>0</v>
      </c>
      <c r="BJ15" s="31" t="str">
        <f t="shared" si="14"/>
        <v/>
      </c>
      <c r="BK15" s="32" t="str">
        <f>IF(BJ15="","",Z16)</f>
        <v/>
      </c>
      <c r="BL15" s="35" t="str">
        <f t="shared" si="15"/>
        <v/>
      </c>
      <c r="BM15" s="32" t="str">
        <f>IF(BL15="","",AG16)</f>
        <v/>
      </c>
    </row>
    <row r="16" spans="1:65" ht="15" customHeight="1" thickBot="1">
      <c r="A16" s="100">
        <v>8</v>
      </c>
      <c r="B16" s="380"/>
      <c r="C16" s="101" t="str">
        <f t="shared" si="4"/>
        <v/>
      </c>
      <c r="D16" s="323"/>
      <c r="E16" s="323"/>
      <c r="F16" s="323" t="str">
        <f t="shared" si="5"/>
        <v/>
      </c>
      <c r="G16" s="323" t="str">
        <f t="shared" si="16"/>
        <v/>
      </c>
      <c r="H16" s="324"/>
      <c r="I16" s="325"/>
      <c r="J16" s="326"/>
      <c r="K16" s="102">
        <v>8</v>
      </c>
      <c r="L16" s="38" t="str">
        <f t="shared" si="6"/>
        <v>(未記入)</v>
      </c>
      <c r="M16" s="55"/>
      <c r="N16" s="88"/>
      <c r="O16" s="103"/>
      <c r="P16" s="90"/>
      <c r="Q16" s="114" t="str">
        <f t="shared" si="17"/>
        <v/>
      </c>
      <c r="R16" s="180" t="str">
        <f t="shared" si="18"/>
        <v/>
      </c>
      <c r="S16" s="176" t="str">
        <f>IF(O16="","",IFERROR(VLOOKUP(O16,エントリー集計データ!$A$110:$L$149,12,FALSE),""))</f>
        <v/>
      </c>
      <c r="T16" s="91" t="str">
        <f t="shared" si="19"/>
        <v/>
      </c>
      <c r="U16" s="42"/>
      <c r="V16" s="104">
        <v>8</v>
      </c>
      <c r="W16" s="98" t="str">
        <f t="shared" si="7"/>
        <v>(未記入)</v>
      </c>
      <c r="X16" s="94"/>
      <c r="Y16" s="383"/>
      <c r="Z16" s="385"/>
      <c r="AA16" s="387"/>
      <c r="AB16" s="105" t="str">
        <f t="shared" si="8"/>
        <v/>
      </c>
      <c r="AC16" s="183" t="str">
        <f t="shared" si="21"/>
        <v/>
      </c>
      <c r="AD16" s="185" t="str">
        <f>IF(Z16="","",IFERROR(VLOOKUP(Z16,エントリー集計データ!$A$110:$L$149,12,FALSE),""))</f>
        <v/>
      </c>
      <c r="AE16" s="42"/>
      <c r="AF16" s="383"/>
      <c r="AG16" s="385"/>
      <c r="AH16" s="387"/>
      <c r="AI16" s="105" t="str">
        <f t="shared" si="9"/>
        <v/>
      </c>
      <c r="AJ16" s="183" t="str">
        <f t="shared" si="22"/>
        <v/>
      </c>
      <c r="AK16" s="106" t="str">
        <f>IF(AG16="","",IFERROR(VLOOKUP(AG16,エントリー集計データ!$A$110:$L$149,12,FALSE),""))</f>
        <v/>
      </c>
      <c r="AL16" s="42"/>
      <c r="AM16" s="97">
        <v>8</v>
      </c>
      <c r="AN16" s="98" t="str">
        <f t="shared" si="10"/>
        <v>(未記入)</v>
      </c>
      <c r="AO16" s="94"/>
      <c r="AP16" s="383"/>
      <c r="AQ16" s="385"/>
      <c r="AR16" s="387"/>
      <c r="AS16" s="107" t="str">
        <f t="shared" si="11"/>
        <v/>
      </c>
      <c r="AT16" s="183" t="str">
        <f t="shared" si="23"/>
        <v/>
      </c>
      <c r="AU16" s="185" t="str">
        <f>IF(AQ16="","",IFERROR(VLOOKUP(AQ16,エントリー集計データ!$A$110:$L$149,12,FALSE),""))</f>
        <v/>
      </c>
      <c r="AV16" s="42"/>
      <c r="AW16" s="42"/>
      <c r="AX16" s="63">
        <v>11</v>
      </c>
      <c r="AY16" s="67" t="s">
        <v>85</v>
      </c>
      <c r="AZ16" s="64">
        <f t="shared" si="20"/>
        <v>0</v>
      </c>
      <c r="BA16" s="65">
        <f t="shared" si="12"/>
        <v>0</v>
      </c>
      <c r="BB16" s="42"/>
      <c r="BC16" s="66">
        <v>50</v>
      </c>
      <c r="BD16" s="67" t="s">
        <v>120</v>
      </c>
      <c r="BE16" s="67">
        <f t="shared" si="2"/>
        <v>0</v>
      </c>
      <c r="BF16" s="65">
        <f t="shared" si="13"/>
        <v>0</v>
      </c>
      <c r="BJ16" s="31" t="str">
        <f t="shared" si="14"/>
        <v/>
      </c>
      <c r="BK16" s="32" t="str">
        <f>IF(BJ16="","",Z15)</f>
        <v/>
      </c>
      <c r="BL16" s="35" t="str">
        <f t="shared" si="15"/>
        <v/>
      </c>
      <c r="BM16" s="32" t="str">
        <f>IF(BL16="","",AG15)</f>
        <v/>
      </c>
    </row>
    <row r="17" spans="1:65" ht="15" customHeight="1">
      <c r="A17" s="100">
        <v>9</v>
      </c>
      <c r="B17" s="380"/>
      <c r="C17" s="101" t="str">
        <f t="shared" si="4"/>
        <v/>
      </c>
      <c r="D17" s="323"/>
      <c r="E17" s="323"/>
      <c r="F17" s="323" t="str">
        <f t="shared" si="5"/>
        <v/>
      </c>
      <c r="G17" s="323" t="str">
        <f t="shared" si="16"/>
        <v/>
      </c>
      <c r="H17" s="324"/>
      <c r="I17" s="325"/>
      <c r="J17" s="326"/>
      <c r="K17" s="102">
        <v>9</v>
      </c>
      <c r="L17" s="38" t="str">
        <f t="shared" si="6"/>
        <v>(未記入)</v>
      </c>
      <c r="M17" s="55"/>
      <c r="N17" s="88"/>
      <c r="O17" s="103"/>
      <c r="P17" s="90"/>
      <c r="Q17" s="114" t="str">
        <f t="shared" si="17"/>
        <v/>
      </c>
      <c r="R17" s="180" t="str">
        <f t="shared" si="18"/>
        <v/>
      </c>
      <c r="S17" s="176" t="str">
        <f>IF(O17="","",IFERROR(VLOOKUP(O17,エントリー集計データ!$A$110:$L$149,12,FALSE),""))</f>
        <v/>
      </c>
      <c r="T17" s="91" t="str">
        <f t="shared" si="19"/>
        <v/>
      </c>
      <c r="U17" s="42"/>
      <c r="V17" s="104">
        <v>9</v>
      </c>
      <c r="W17" s="98" t="str">
        <f t="shared" si="7"/>
        <v>(未記入)</v>
      </c>
      <c r="X17" s="94"/>
      <c r="Y17" s="382"/>
      <c r="Z17" s="384"/>
      <c r="AA17" s="386"/>
      <c r="AB17" s="95" t="str">
        <f t="shared" si="8"/>
        <v/>
      </c>
      <c r="AC17" s="182" t="str">
        <f t="shared" si="21"/>
        <v/>
      </c>
      <c r="AD17" s="184" t="str">
        <f>IF(Z17="","",IFERROR(VLOOKUP(Z17,エントリー集計データ!$A$110:$L$149,12,FALSE),""))</f>
        <v/>
      </c>
      <c r="AE17" s="42"/>
      <c r="AF17" s="382"/>
      <c r="AG17" s="384"/>
      <c r="AH17" s="386"/>
      <c r="AI17" s="95" t="str">
        <f t="shared" si="9"/>
        <v/>
      </c>
      <c r="AJ17" s="182" t="str">
        <f t="shared" si="22"/>
        <v/>
      </c>
      <c r="AK17" s="96" t="str">
        <f>IF(AG17="","",IFERROR(VLOOKUP(AG17,エントリー集計データ!$A$110:$L$149,12,FALSE),""))</f>
        <v/>
      </c>
      <c r="AL17" s="42"/>
      <c r="AM17" s="97">
        <v>9</v>
      </c>
      <c r="AN17" s="98" t="str">
        <f t="shared" si="10"/>
        <v>(未記入)</v>
      </c>
      <c r="AO17" s="94"/>
      <c r="AP17" s="382"/>
      <c r="AQ17" s="384"/>
      <c r="AR17" s="386"/>
      <c r="AS17" s="99" t="str">
        <f t="shared" si="11"/>
        <v/>
      </c>
      <c r="AT17" s="182" t="str">
        <f t="shared" si="23"/>
        <v/>
      </c>
      <c r="AU17" s="184" t="str">
        <f>IF(AQ17="","",IFERROR(VLOOKUP(AQ17,エントリー集計データ!$A$110:$L$149,12,FALSE),""))</f>
        <v/>
      </c>
      <c r="AV17" s="42"/>
      <c r="AW17" s="42"/>
      <c r="AX17" s="63">
        <v>12</v>
      </c>
      <c r="AY17" s="67" t="s">
        <v>86</v>
      </c>
      <c r="AZ17" s="64">
        <f t="shared" si="20"/>
        <v>0</v>
      </c>
      <c r="BA17" s="65">
        <f t="shared" si="12"/>
        <v>0</v>
      </c>
      <c r="BB17" s="42"/>
      <c r="BC17" s="66">
        <v>51</v>
      </c>
      <c r="BD17" s="67" t="s">
        <v>121</v>
      </c>
      <c r="BE17" s="67">
        <f t="shared" si="2"/>
        <v>0</v>
      </c>
      <c r="BF17" s="65">
        <f t="shared" si="13"/>
        <v>0</v>
      </c>
      <c r="BJ17" s="31" t="str">
        <f t="shared" si="14"/>
        <v/>
      </c>
      <c r="BK17" s="32" t="str">
        <f>IF(BJ17="","",Z18)</f>
        <v/>
      </c>
      <c r="BL17" s="35" t="str">
        <f t="shared" si="15"/>
        <v/>
      </c>
      <c r="BM17" s="32" t="str">
        <f>IF(BL17="","",AG18)</f>
        <v/>
      </c>
    </row>
    <row r="18" spans="1:65" ht="15" customHeight="1" thickBot="1">
      <c r="A18" s="100">
        <v>10</v>
      </c>
      <c r="B18" s="380"/>
      <c r="C18" s="101" t="str">
        <f t="shared" si="4"/>
        <v/>
      </c>
      <c r="D18" s="323"/>
      <c r="E18" s="323"/>
      <c r="F18" s="323" t="str">
        <f t="shared" si="5"/>
        <v/>
      </c>
      <c r="G18" s="323" t="str">
        <f t="shared" si="16"/>
        <v/>
      </c>
      <c r="H18" s="324"/>
      <c r="I18" s="325"/>
      <c r="J18" s="326"/>
      <c r="K18" s="102">
        <v>10</v>
      </c>
      <c r="L18" s="38" t="str">
        <f t="shared" si="6"/>
        <v>(未記入)</v>
      </c>
      <c r="M18" s="55"/>
      <c r="N18" s="88"/>
      <c r="O18" s="103"/>
      <c r="P18" s="90"/>
      <c r="Q18" s="114" t="str">
        <f t="shared" si="17"/>
        <v/>
      </c>
      <c r="R18" s="180" t="str">
        <f t="shared" si="18"/>
        <v/>
      </c>
      <c r="S18" s="176" t="str">
        <f>IF(O18="","",IFERROR(VLOOKUP(O18,エントリー集計データ!$A$110:$L$149,12,FALSE),""))</f>
        <v/>
      </c>
      <c r="T18" s="91" t="str">
        <f t="shared" si="19"/>
        <v/>
      </c>
      <c r="U18" s="42"/>
      <c r="V18" s="104">
        <v>10</v>
      </c>
      <c r="W18" s="98" t="str">
        <f t="shared" si="7"/>
        <v>(未記入)</v>
      </c>
      <c r="X18" s="94"/>
      <c r="Y18" s="383"/>
      <c r="Z18" s="385"/>
      <c r="AA18" s="387"/>
      <c r="AB18" s="105" t="str">
        <f t="shared" si="8"/>
        <v/>
      </c>
      <c r="AC18" s="183" t="str">
        <f t="shared" si="21"/>
        <v/>
      </c>
      <c r="AD18" s="185" t="str">
        <f>IF(Z18="","",IFERROR(VLOOKUP(Z18,エントリー集計データ!$A$110:$L$149,12,FALSE),""))</f>
        <v/>
      </c>
      <c r="AE18" s="42"/>
      <c r="AF18" s="383"/>
      <c r="AG18" s="385"/>
      <c r="AH18" s="387"/>
      <c r="AI18" s="105" t="str">
        <f t="shared" si="9"/>
        <v/>
      </c>
      <c r="AJ18" s="183" t="str">
        <f t="shared" si="22"/>
        <v/>
      </c>
      <c r="AK18" s="106" t="str">
        <f>IF(AG18="","",IFERROR(VLOOKUP(AG18,エントリー集計データ!$A$110:$L$149,12,FALSE),""))</f>
        <v/>
      </c>
      <c r="AL18" s="42"/>
      <c r="AM18" s="97">
        <v>10</v>
      </c>
      <c r="AN18" s="98" t="str">
        <f t="shared" si="10"/>
        <v>(未記入)</v>
      </c>
      <c r="AO18" s="94"/>
      <c r="AP18" s="383"/>
      <c r="AQ18" s="385"/>
      <c r="AR18" s="387"/>
      <c r="AS18" s="107" t="str">
        <f t="shared" si="11"/>
        <v/>
      </c>
      <c r="AT18" s="183" t="str">
        <f t="shared" si="23"/>
        <v/>
      </c>
      <c r="AU18" s="185" t="str">
        <f>IF(AQ18="","",IFERROR(VLOOKUP(AQ18,エントリー集計データ!$A$110:$L$149,12,FALSE),""))</f>
        <v/>
      </c>
      <c r="AV18" s="42"/>
      <c r="AW18" s="42"/>
      <c r="AX18" s="63">
        <v>13</v>
      </c>
      <c r="AY18" s="67" t="s">
        <v>87</v>
      </c>
      <c r="AZ18" s="64">
        <f t="shared" si="20"/>
        <v>0</v>
      </c>
      <c r="BA18" s="65">
        <f t="shared" si="12"/>
        <v>0</v>
      </c>
      <c r="BB18" s="42"/>
      <c r="BC18" s="66">
        <v>52</v>
      </c>
      <c r="BD18" s="67" t="s">
        <v>122</v>
      </c>
      <c r="BE18" s="67">
        <f t="shared" si="2"/>
        <v>0</v>
      </c>
      <c r="BF18" s="65">
        <f t="shared" si="13"/>
        <v>0</v>
      </c>
      <c r="BJ18" s="31" t="str">
        <f t="shared" si="14"/>
        <v/>
      </c>
      <c r="BK18" s="32" t="str">
        <f>IF(BJ18="","",Z17)</f>
        <v/>
      </c>
      <c r="BL18" s="35" t="str">
        <f t="shared" si="15"/>
        <v/>
      </c>
      <c r="BM18" s="32" t="str">
        <f>IF(BL18="","",AG17)</f>
        <v/>
      </c>
    </row>
    <row r="19" spans="1:65" ht="15" customHeight="1">
      <c r="A19" s="100">
        <v>11</v>
      </c>
      <c r="B19" s="380"/>
      <c r="C19" s="101" t="str">
        <f t="shared" si="4"/>
        <v/>
      </c>
      <c r="D19" s="323"/>
      <c r="E19" s="323"/>
      <c r="F19" s="323" t="str">
        <f t="shared" si="5"/>
        <v/>
      </c>
      <c r="G19" s="323" t="str">
        <f t="shared" si="16"/>
        <v/>
      </c>
      <c r="H19" s="324"/>
      <c r="I19" s="325"/>
      <c r="J19" s="326"/>
      <c r="K19" s="102">
        <v>11</v>
      </c>
      <c r="L19" s="38" t="str">
        <f t="shared" si="6"/>
        <v>(未記入)</v>
      </c>
      <c r="M19" s="42"/>
      <c r="N19" s="88"/>
      <c r="O19" s="103"/>
      <c r="P19" s="90"/>
      <c r="Q19" s="114" t="str">
        <f t="shared" si="17"/>
        <v/>
      </c>
      <c r="R19" s="180" t="str">
        <f t="shared" ref="R19:R28" si="24">IF(O19="","",IFERROR(VLOOKUP(O19,$A$9:$L$48,3,FALSE),""))</f>
        <v/>
      </c>
      <c r="S19" s="176" t="str">
        <f>IF(O19="","",IFERROR(VLOOKUP(O19,エントリー集計データ!$A$110:$L$149,12,FALSE),""))</f>
        <v/>
      </c>
      <c r="T19" s="91" t="str">
        <f t="shared" si="19"/>
        <v/>
      </c>
      <c r="U19" s="42"/>
      <c r="V19" s="104">
        <v>11</v>
      </c>
      <c r="W19" s="98" t="str">
        <f t="shared" si="7"/>
        <v>(未記入)</v>
      </c>
      <c r="X19" s="94"/>
      <c r="Y19" s="382"/>
      <c r="Z19" s="384"/>
      <c r="AA19" s="386"/>
      <c r="AB19" s="95" t="str">
        <f t="shared" si="8"/>
        <v/>
      </c>
      <c r="AC19" s="182" t="str">
        <f t="shared" si="21"/>
        <v/>
      </c>
      <c r="AD19" s="184" t="str">
        <f>IF(Z19="","",IFERROR(VLOOKUP(Z19,エントリー集計データ!$A$110:$L$149,12,FALSE),""))</f>
        <v/>
      </c>
      <c r="AE19" s="42"/>
      <c r="AF19" s="382"/>
      <c r="AG19" s="384"/>
      <c r="AH19" s="386"/>
      <c r="AI19" s="95" t="str">
        <f t="shared" si="9"/>
        <v/>
      </c>
      <c r="AJ19" s="182" t="str">
        <f t="shared" si="22"/>
        <v/>
      </c>
      <c r="AK19" s="96" t="str">
        <f>IF(AG19="","",IFERROR(VLOOKUP(AG19,エントリー集計データ!$A$110:$L$149,12,FALSE),""))</f>
        <v/>
      </c>
      <c r="AL19" s="42"/>
      <c r="AM19" s="97">
        <v>11</v>
      </c>
      <c r="AN19" s="98" t="str">
        <f t="shared" si="10"/>
        <v>(未記入)</v>
      </c>
      <c r="AO19" s="94"/>
      <c r="AP19" s="382"/>
      <c r="AQ19" s="384"/>
      <c r="AR19" s="386"/>
      <c r="AS19" s="99" t="str">
        <f t="shared" si="11"/>
        <v/>
      </c>
      <c r="AT19" s="182" t="str">
        <f t="shared" si="23"/>
        <v/>
      </c>
      <c r="AU19" s="184" t="str">
        <f>IF(AQ19="","",IFERROR(VLOOKUP(AQ19,エントリー集計データ!$A$110:$L$149,12,FALSE),""))</f>
        <v/>
      </c>
      <c r="AV19" s="42"/>
      <c r="AW19" s="42"/>
      <c r="AX19" s="63">
        <v>14</v>
      </c>
      <c r="AY19" s="67" t="s">
        <v>89</v>
      </c>
      <c r="AZ19" s="64">
        <f>COUNTIFS($N$31:$N$50,AY19)+COUNTIFS($N$53:$N$57,AY19)</f>
        <v>0</v>
      </c>
      <c r="BA19" s="65">
        <f>IF($BF$41="○",AZ19*1500,AZ19*3000)</f>
        <v>0</v>
      </c>
      <c r="BB19" s="42"/>
      <c r="BC19" s="66">
        <v>53</v>
      </c>
      <c r="BD19" s="67" t="s">
        <v>305</v>
      </c>
      <c r="BE19" s="67">
        <f t="shared" ref="BE19:BE31" si="25">COUNTIFS($AP$9:$AP$48,BD19)</f>
        <v>0</v>
      </c>
      <c r="BF19" s="65">
        <f t="shared" si="13"/>
        <v>0</v>
      </c>
      <c r="BJ19" s="31" t="str">
        <f t="shared" si="14"/>
        <v/>
      </c>
      <c r="BK19" s="32" t="str">
        <f>IF(BJ19="","",Z20)</f>
        <v/>
      </c>
      <c r="BL19" s="35" t="str">
        <f t="shared" si="15"/>
        <v/>
      </c>
      <c r="BM19" s="32" t="str">
        <f>IF(BL19="","",AG20)</f>
        <v/>
      </c>
    </row>
    <row r="20" spans="1:65" ht="15" customHeight="1" thickBot="1">
      <c r="A20" s="100">
        <v>12</v>
      </c>
      <c r="B20" s="380"/>
      <c r="C20" s="101" t="str">
        <f t="shared" si="4"/>
        <v/>
      </c>
      <c r="D20" s="323"/>
      <c r="E20" s="323"/>
      <c r="F20" s="323" t="str">
        <f t="shared" si="5"/>
        <v/>
      </c>
      <c r="G20" s="323" t="str">
        <f t="shared" si="16"/>
        <v/>
      </c>
      <c r="H20" s="324"/>
      <c r="I20" s="325"/>
      <c r="J20" s="326"/>
      <c r="K20" s="102">
        <v>12</v>
      </c>
      <c r="L20" s="38" t="str">
        <f t="shared" si="6"/>
        <v>(未記入)</v>
      </c>
      <c r="M20" s="42"/>
      <c r="N20" s="88"/>
      <c r="O20" s="103"/>
      <c r="P20" s="90"/>
      <c r="Q20" s="114" t="str">
        <f t="shared" si="17"/>
        <v/>
      </c>
      <c r="R20" s="180" t="str">
        <f t="shared" si="24"/>
        <v/>
      </c>
      <c r="S20" s="176" t="str">
        <f>IF(O20="","",IFERROR(VLOOKUP(O20,エントリー集計データ!$A$110:$L$149,12,FALSE),""))</f>
        <v/>
      </c>
      <c r="T20" s="91" t="str">
        <f t="shared" si="19"/>
        <v/>
      </c>
      <c r="U20" s="42"/>
      <c r="V20" s="104">
        <v>12</v>
      </c>
      <c r="W20" s="98" t="str">
        <f t="shared" si="7"/>
        <v>(未記入)</v>
      </c>
      <c r="X20" s="94"/>
      <c r="Y20" s="383"/>
      <c r="Z20" s="385"/>
      <c r="AA20" s="387"/>
      <c r="AB20" s="105" t="str">
        <f t="shared" si="8"/>
        <v/>
      </c>
      <c r="AC20" s="183" t="str">
        <f t="shared" si="21"/>
        <v/>
      </c>
      <c r="AD20" s="185" t="str">
        <f>IF(Z20="","",IFERROR(VLOOKUP(Z20,エントリー集計データ!$A$110:$L$149,12,FALSE),""))</f>
        <v/>
      </c>
      <c r="AE20" s="42"/>
      <c r="AF20" s="383"/>
      <c r="AG20" s="385"/>
      <c r="AH20" s="387"/>
      <c r="AI20" s="105" t="str">
        <f t="shared" si="9"/>
        <v/>
      </c>
      <c r="AJ20" s="183" t="str">
        <f t="shared" si="22"/>
        <v/>
      </c>
      <c r="AK20" s="106" t="str">
        <f>IF(AG20="","",IFERROR(VLOOKUP(AG20,エントリー集計データ!$A$110:$L$149,12,FALSE),""))</f>
        <v/>
      </c>
      <c r="AL20" s="42"/>
      <c r="AM20" s="97">
        <v>12</v>
      </c>
      <c r="AN20" s="98" t="str">
        <f t="shared" si="10"/>
        <v>(未記入)</v>
      </c>
      <c r="AO20" s="94"/>
      <c r="AP20" s="383"/>
      <c r="AQ20" s="385"/>
      <c r="AR20" s="387"/>
      <c r="AS20" s="107" t="str">
        <f t="shared" si="11"/>
        <v/>
      </c>
      <c r="AT20" s="183" t="str">
        <f t="shared" si="23"/>
        <v/>
      </c>
      <c r="AU20" s="185" t="str">
        <f>IF(AQ20="","",IFERROR(VLOOKUP(AQ20,エントリー集計データ!$A$110:$L$149,12,FALSE),""))</f>
        <v/>
      </c>
      <c r="AV20" s="42"/>
      <c r="AW20" s="42"/>
      <c r="AX20" s="63">
        <v>15</v>
      </c>
      <c r="AY20" s="67" t="s">
        <v>88</v>
      </c>
      <c r="AZ20" s="64">
        <f t="shared" ref="AZ20:AZ21" si="26">COUNTIFS($N$31:$N$50,AY20)+COUNTIFS($N$53:$N$57,AY20)</f>
        <v>0</v>
      </c>
      <c r="BA20" s="65">
        <f t="shared" ref="BA20:BA21" si="27">IF($BF$41="○",AZ20*1500,AZ7*3000)</f>
        <v>0</v>
      </c>
      <c r="BB20" s="42"/>
      <c r="BC20" s="66">
        <v>54</v>
      </c>
      <c r="BD20" s="67" t="s">
        <v>123</v>
      </c>
      <c r="BE20" s="67">
        <f t="shared" si="25"/>
        <v>0</v>
      </c>
      <c r="BF20" s="65">
        <f t="shared" si="13"/>
        <v>0</v>
      </c>
      <c r="BJ20" s="31" t="str">
        <f t="shared" si="14"/>
        <v/>
      </c>
      <c r="BK20" s="32" t="str">
        <f>IF(BJ20="","",Z19)</f>
        <v/>
      </c>
      <c r="BL20" s="35" t="str">
        <f t="shared" si="15"/>
        <v/>
      </c>
      <c r="BM20" s="32" t="str">
        <f>IF(BL20="","",AG19)</f>
        <v/>
      </c>
    </row>
    <row r="21" spans="1:65" ht="15" customHeight="1">
      <c r="A21" s="100">
        <v>13</v>
      </c>
      <c r="B21" s="380"/>
      <c r="C21" s="101" t="str">
        <f t="shared" si="4"/>
        <v/>
      </c>
      <c r="D21" s="323"/>
      <c r="E21" s="323"/>
      <c r="F21" s="323" t="str">
        <f t="shared" si="5"/>
        <v/>
      </c>
      <c r="G21" s="323" t="str">
        <f t="shared" si="16"/>
        <v/>
      </c>
      <c r="H21" s="324"/>
      <c r="I21" s="325"/>
      <c r="J21" s="326"/>
      <c r="K21" s="102">
        <v>13</v>
      </c>
      <c r="L21" s="38" t="str">
        <f t="shared" si="6"/>
        <v>(未記入)</v>
      </c>
      <c r="M21" s="42"/>
      <c r="N21" s="88"/>
      <c r="O21" s="103"/>
      <c r="P21" s="90"/>
      <c r="Q21" s="114" t="str">
        <f t="shared" si="17"/>
        <v/>
      </c>
      <c r="R21" s="180" t="str">
        <f t="shared" si="24"/>
        <v/>
      </c>
      <c r="S21" s="176" t="str">
        <f>IF(O21="","",IFERROR(VLOOKUP(O21,エントリー集計データ!$A$110:$L$149,12,FALSE),""))</f>
        <v/>
      </c>
      <c r="T21" s="91" t="str">
        <f t="shared" si="19"/>
        <v/>
      </c>
      <c r="U21" s="42"/>
      <c r="V21" s="104">
        <v>13</v>
      </c>
      <c r="W21" s="98" t="str">
        <f t="shared" si="7"/>
        <v>(未記入)</v>
      </c>
      <c r="X21" s="94"/>
      <c r="Y21" s="382"/>
      <c r="Z21" s="384"/>
      <c r="AA21" s="386"/>
      <c r="AB21" s="95" t="str">
        <f t="shared" si="8"/>
        <v/>
      </c>
      <c r="AC21" s="182" t="str">
        <f t="shared" si="21"/>
        <v/>
      </c>
      <c r="AD21" s="184" t="str">
        <f>IF(Z21="","",IFERROR(VLOOKUP(Z21,エントリー集計データ!$A$110:$L$149,12,FALSE),""))</f>
        <v/>
      </c>
      <c r="AE21" s="42"/>
      <c r="AF21" s="382"/>
      <c r="AG21" s="384"/>
      <c r="AH21" s="386"/>
      <c r="AI21" s="95" t="str">
        <f t="shared" si="9"/>
        <v/>
      </c>
      <c r="AJ21" s="182" t="str">
        <f t="shared" si="22"/>
        <v/>
      </c>
      <c r="AK21" s="96" t="str">
        <f>IF(AG21="","",IFERROR(VLOOKUP(AG21,エントリー集計データ!$A$110:$L$149,12,FALSE),""))</f>
        <v/>
      </c>
      <c r="AL21" s="42"/>
      <c r="AM21" s="97">
        <v>13</v>
      </c>
      <c r="AN21" s="98" t="str">
        <f t="shared" si="10"/>
        <v>(未記入)</v>
      </c>
      <c r="AO21" s="94"/>
      <c r="AP21" s="382"/>
      <c r="AQ21" s="384"/>
      <c r="AR21" s="386"/>
      <c r="AS21" s="99" t="str">
        <f t="shared" si="11"/>
        <v/>
      </c>
      <c r="AT21" s="182" t="str">
        <f t="shared" si="23"/>
        <v/>
      </c>
      <c r="AU21" s="184" t="str">
        <f>IF(AQ21="","",IFERROR(VLOOKUP(AQ21,エントリー集計データ!$A$110:$L$149,12,FALSE),""))</f>
        <v/>
      </c>
      <c r="AV21" s="42"/>
      <c r="AW21" s="42"/>
      <c r="AX21" s="63">
        <v>16</v>
      </c>
      <c r="AY21" s="67" t="s">
        <v>90</v>
      </c>
      <c r="AZ21" s="64">
        <f t="shared" si="26"/>
        <v>0</v>
      </c>
      <c r="BA21" s="65">
        <f t="shared" si="27"/>
        <v>0</v>
      </c>
      <c r="BB21" s="42"/>
      <c r="BC21" s="66">
        <v>55</v>
      </c>
      <c r="BD21" s="67" t="s">
        <v>124</v>
      </c>
      <c r="BE21" s="67">
        <f t="shared" si="25"/>
        <v>0</v>
      </c>
      <c r="BF21" s="65">
        <f t="shared" si="13"/>
        <v>0</v>
      </c>
      <c r="BJ21" s="31" t="str">
        <f t="shared" si="14"/>
        <v/>
      </c>
      <c r="BK21" s="32" t="str">
        <f>IF(BJ21="","",Z22)</f>
        <v/>
      </c>
      <c r="BL21" s="35" t="str">
        <f t="shared" si="15"/>
        <v/>
      </c>
      <c r="BM21" s="32" t="str">
        <f>IF(BL21="","",AG22)</f>
        <v/>
      </c>
    </row>
    <row r="22" spans="1:65" ht="15" customHeight="1" thickBot="1">
      <c r="A22" s="100">
        <v>14</v>
      </c>
      <c r="B22" s="380"/>
      <c r="C22" s="101" t="str">
        <f t="shared" si="4"/>
        <v/>
      </c>
      <c r="D22" s="323"/>
      <c r="E22" s="323"/>
      <c r="F22" s="323" t="str">
        <f t="shared" si="5"/>
        <v/>
      </c>
      <c r="G22" s="323" t="str">
        <f t="shared" si="16"/>
        <v/>
      </c>
      <c r="H22" s="324"/>
      <c r="I22" s="325"/>
      <c r="J22" s="326"/>
      <c r="K22" s="102">
        <v>14</v>
      </c>
      <c r="L22" s="38" t="str">
        <f t="shared" si="6"/>
        <v>(未記入)</v>
      </c>
      <c r="M22" s="42"/>
      <c r="N22" s="88"/>
      <c r="O22" s="103"/>
      <c r="P22" s="90"/>
      <c r="Q22" s="114" t="str">
        <f t="shared" si="17"/>
        <v/>
      </c>
      <c r="R22" s="180" t="str">
        <f t="shared" si="24"/>
        <v/>
      </c>
      <c r="S22" s="176" t="str">
        <f>IF(O22="","",IFERROR(VLOOKUP(O22,エントリー集計データ!$A$110:$L$149,12,FALSE),""))</f>
        <v/>
      </c>
      <c r="T22" s="91" t="str">
        <f t="shared" si="19"/>
        <v/>
      </c>
      <c r="U22" s="42"/>
      <c r="V22" s="104">
        <v>14</v>
      </c>
      <c r="W22" s="98" t="str">
        <f t="shared" si="7"/>
        <v>(未記入)</v>
      </c>
      <c r="X22" s="94"/>
      <c r="Y22" s="383"/>
      <c r="Z22" s="385"/>
      <c r="AA22" s="387"/>
      <c r="AB22" s="105" t="str">
        <f t="shared" si="8"/>
        <v/>
      </c>
      <c r="AC22" s="183" t="str">
        <f t="shared" si="21"/>
        <v/>
      </c>
      <c r="AD22" s="185" t="str">
        <f>IF(Z22="","",IFERROR(VLOOKUP(Z22,エントリー集計データ!$A$110:$L$149,12,FALSE),""))</f>
        <v/>
      </c>
      <c r="AE22" s="42"/>
      <c r="AF22" s="383"/>
      <c r="AG22" s="385"/>
      <c r="AH22" s="387"/>
      <c r="AI22" s="105" t="str">
        <f t="shared" si="9"/>
        <v/>
      </c>
      <c r="AJ22" s="183" t="str">
        <f t="shared" si="22"/>
        <v/>
      </c>
      <c r="AK22" s="106" t="str">
        <f>IF(AG22="","",IFERROR(VLOOKUP(AG22,エントリー集計データ!$A$110:$L$149,12,FALSE),""))</f>
        <v/>
      </c>
      <c r="AL22" s="42"/>
      <c r="AM22" s="97">
        <v>14</v>
      </c>
      <c r="AN22" s="98" t="str">
        <f t="shared" si="10"/>
        <v>(未記入)</v>
      </c>
      <c r="AO22" s="94"/>
      <c r="AP22" s="383"/>
      <c r="AQ22" s="385"/>
      <c r="AR22" s="387"/>
      <c r="AS22" s="107" t="str">
        <f t="shared" si="11"/>
        <v/>
      </c>
      <c r="AT22" s="183" t="str">
        <f t="shared" si="23"/>
        <v/>
      </c>
      <c r="AU22" s="185" t="str">
        <f>IF(AQ22="","",IFERROR(VLOOKUP(AQ22,エントリー集計データ!$A$110:$L$149,12,FALSE),""))</f>
        <v/>
      </c>
      <c r="AV22" s="42"/>
      <c r="AW22" s="42"/>
      <c r="AX22" s="63">
        <v>17</v>
      </c>
      <c r="AY22" s="67" t="s">
        <v>91</v>
      </c>
      <c r="AZ22" s="64">
        <f t="shared" ref="AZ22:AZ31" si="28">COUNTIFS($N$31:$N$50,AY22)</f>
        <v>0</v>
      </c>
      <c r="BA22" s="65">
        <f t="shared" si="12"/>
        <v>0</v>
      </c>
      <c r="BB22" s="42"/>
      <c r="BC22" s="66">
        <v>56</v>
      </c>
      <c r="BD22" s="67" t="s">
        <v>125</v>
      </c>
      <c r="BE22" s="67">
        <f t="shared" si="25"/>
        <v>0</v>
      </c>
      <c r="BF22" s="65">
        <f t="shared" si="13"/>
        <v>0</v>
      </c>
      <c r="BJ22" s="31" t="str">
        <f t="shared" si="14"/>
        <v/>
      </c>
      <c r="BK22" s="32" t="str">
        <f>IF(BJ22="","",Z21)</f>
        <v/>
      </c>
      <c r="BL22" s="35" t="str">
        <f t="shared" si="15"/>
        <v/>
      </c>
      <c r="BM22" s="32" t="str">
        <f>IF(BL22="","",AG21)</f>
        <v/>
      </c>
    </row>
    <row r="23" spans="1:65" ht="15" customHeight="1">
      <c r="A23" s="100">
        <v>15</v>
      </c>
      <c r="B23" s="380"/>
      <c r="C23" s="101" t="str">
        <f t="shared" si="4"/>
        <v/>
      </c>
      <c r="D23" s="323"/>
      <c r="E23" s="323"/>
      <c r="F23" s="323" t="str">
        <f t="shared" si="5"/>
        <v/>
      </c>
      <c r="G23" s="323" t="str">
        <f t="shared" si="16"/>
        <v/>
      </c>
      <c r="H23" s="324"/>
      <c r="I23" s="325"/>
      <c r="J23" s="326"/>
      <c r="K23" s="102">
        <v>15</v>
      </c>
      <c r="L23" s="38" t="str">
        <f t="shared" si="6"/>
        <v>(未記入)</v>
      </c>
      <c r="M23" s="42"/>
      <c r="N23" s="88"/>
      <c r="O23" s="103"/>
      <c r="P23" s="90"/>
      <c r="Q23" s="114" t="str">
        <f t="shared" si="17"/>
        <v/>
      </c>
      <c r="R23" s="180" t="str">
        <f t="shared" si="24"/>
        <v/>
      </c>
      <c r="S23" s="176" t="str">
        <f>IF(O23="","",IFERROR(VLOOKUP(O23,エントリー集計データ!$A$110:$L$149,12,FALSE),""))</f>
        <v/>
      </c>
      <c r="T23" s="91" t="str">
        <f t="shared" si="19"/>
        <v/>
      </c>
      <c r="U23" s="42"/>
      <c r="V23" s="104">
        <v>15</v>
      </c>
      <c r="W23" s="98" t="str">
        <f t="shared" si="7"/>
        <v>(未記入)</v>
      </c>
      <c r="X23" s="94"/>
      <c r="Y23" s="382"/>
      <c r="Z23" s="384"/>
      <c r="AA23" s="386"/>
      <c r="AB23" s="95" t="str">
        <f t="shared" si="8"/>
        <v/>
      </c>
      <c r="AC23" s="182" t="str">
        <f t="shared" si="21"/>
        <v/>
      </c>
      <c r="AD23" s="184" t="str">
        <f>IF(Z23="","",IFERROR(VLOOKUP(Z23,エントリー集計データ!$A$110:$L$149,12,FALSE),""))</f>
        <v/>
      </c>
      <c r="AE23" s="42"/>
      <c r="AF23" s="382"/>
      <c r="AG23" s="384"/>
      <c r="AH23" s="386"/>
      <c r="AI23" s="95" t="str">
        <f t="shared" si="9"/>
        <v/>
      </c>
      <c r="AJ23" s="182" t="str">
        <f t="shared" si="22"/>
        <v/>
      </c>
      <c r="AK23" s="96" t="str">
        <f>IF(AG23="","",IFERROR(VLOOKUP(AG23,エントリー集計データ!$A$110:$L$149,12,FALSE),""))</f>
        <v/>
      </c>
      <c r="AL23" s="42"/>
      <c r="AM23" s="97">
        <v>15</v>
      </c>
      <c r="AN23" s="98" t="str">
        <f t="shared" si="10"/>
        <v>(未記入)</v>
      </c>
      <c r="AO23" s="94"/>
      <c r="AP23" s="382"/>
      <c r="AQ23" s="384"/>
      <c r="AR23" s="386"/>
      <c r="AS23" s="99" t="str">
        <f t="shared" si="11"/>
        <v/>
      </c>
      <c r="AT23" s="182" t="str">
        <f t="shared" si="23"/>
        <v/>
      </c>
      <c r="AU23" s="184" t="str">
        <f>IF(AQ23="","",IFERROR(VLOOKUP(AQ23,エントリー集計データ!$A$110:$L$149,12,FALSE),""))</f>
        <v/>
      </c>
      <c r="AV23" s="42"/>
      <c r="AW23" s="42"/>
      <c r="AX23" s="63">
        <v>18</v>
      </c>
      <c r="AY23" s="67" t="s">
        <v>92</v>
      </c>
      <c r="AZ23" s="64">
        <f t="shared" si="28"/>
        <v>0</v>
      </c>
      <c r="BA23" s="65">
        <f t="shared" si="12"/>
        <v>0</v>
      </c>
      <c r="BB23" s="42"/>
      <c r="BC23" s="66">
        <v>57</v>
      </c>
      <c r="BD23" s="67" t="s">
        <v>126</v>
      </c>
      <c r="BE23" s="67">
        <f t="shared" si="25"/>
        <v>0</v>
      </c>
      <c r="BF23" s="65">
        <f t="shared" si="13"/>
        <v>0</v>
      </c>
      <c r="BJ23" s="31" t="str">
        <f t="shared" si="14"/>
        <v/>
      </c>
      <c r="BK23" s="32" t="str">
        <f>IF(BJ23="","",Z24)</f>
        <v/>
      </c>
      <c r="BL23" s="35" t="str">
        <f t="shared" si="15"/>
        <v/>
      </c>
      <c r="BM23" s="32" t="str">
        <f>IF(BL23="","",AG24)</f>
        <v/>
      </c>
    </row>
    <row r="24" spans="1:65" ht="15" customHeight="1" thickBot="1">
      <c r="A24" s="100">
        <v>16</v>
      </c>
      <c r="B24" s="380"/>
      <c r="C24" s="101" t="str">
        <f t="shared" si="4"/>
        <v/>
      </c>
      <c r="D24" s="323"/>
      <c r="E24" s="323"/>
      <c r="F24" s="323" t="str">
        <f t="shared" si="5"/>
        <v/>
      </c>
      <c r="G24" s="323" t="str">
        <f t="shared" si="16"/>
        <v/>
      </c>
      <c r="H24" s="324"/>
      <c r="I24" s="325"/>
      <c r="J24" s="326"/>
      <c r="K24" s="102">
        <v>16</v>
      </c>
      <c r="L24" s="38" t="str">
        <f t="shared" si="6"/>
        <v>(未記入)</v>
      </c>
      <c r="M24" s="42"/>
      <c r="N24" s="88"/>
      <c r="O24" s="103"/>
      <c r="P24" s="90"/>
      <c r="Q24" s="114" t="str">
        <f t="shared" si="17"/>
        <v/>
      </c>
      <c r="R24" s="180" t="str">
        <f t="shared" si="24"/>
        <v/>
      </c>
      <c r="S24" s="176" t="str">
        <f>IF(O24="","",IFERROR(VLOOKUP(O24,エントリー集計データ!$A$110:$L$149,12,FALSE),""))</f>
        <v/>
      </c>
      <c r="T24" s="91" t="str">
        <f t="shared" si="19"/>
        <v/>
      </c>
      <c r="U24" s="42"/>
      <c r="V24" s="104">
        <v>16</v>
      </c>
      <c r="W24" s="98" t="str">
        <f t="shared" si="7"/>
        <v>(未記入)</v>
      </c>
      <c r="X24" s="94"/>
      <c r="Y24" s="383"/>
      <c r="Z24" s="385"/>
      <c r="AA24" s="387"/>
      <c r="AB24" s="105" t="str">
        <f t="shared" si="8"/>
        <v/>
      </c>
      <c r="AC24" s="183" t="str">
        <f t="shared" si="21"/>
        <v/>
      </c>
      <c r="AD24" s="185" t="str">
        <f>IF(Z24="","",IFERROR(VLOOKUP(Z24,エントリー集計データ!$A$110:$L$149,12,FALSE),""))</f>
        <v/>
      </c>
      <c r="AE24" s="42"/>
      <c r="AF24" s="383"/>
      <c r="AG24" s="385"/>
      <c r="AH24" s="387"/>
      <c r="AI24" s="105" t="str">
        <f t="shared" si="9"/>
        <v/>
      </c>
      <c r="AJ24" s="183" t="str">
        <f t="shared" si="22"/>
        <v/>
      </c>
      <c r="AK24" s="106" t="str">
        <f>IF(AG24="","",IFERROR(VLOOKUP(AG24,エントリー集計データ!$A$110:$L$149,12,FALSE),""))</f>
        <v/>
      </c>
      <c r="AL24" s="42"/>
      <c r="AM24" s="97">
        <v>16</v>
      </c>
      <c r="AN24" s="98" t="str">
        <f t="shared" si="10"/>
        <v>(未記入)</v>
      </c>
      <c r="AO24" s="94"/>
      <c r="AP24" s="383"/>
      <c r="AQ24" s="385"/>
      <c r="AR24" s="387"/>
      <c r="AS24" s="107" t="str">
        <f t="shared" si="11"/>
        <v/>
      </c>
      <c r="AT24" s="183" t="str">
        <f t="shared" si="23"/>
        <v/>
      </c>
      <c r="AU24" s="185" t="str">
        <f>IF(AQ24="","",IFERROR(VLOOKUP(AQ24,エントリー集計データ!$A$110:$L$149,12,FALSE),""))</f>
        <v/>
      </c>
      <c r="AV24" s="42"/>
      <c r="AW24" s="42"/>
      <c r="AX24" s="63">
        <v>19</v>
      </c>
      <c r="AY24" s="67" t="s">
        <v>93</v>
      </c>
      <c r="AZ24" s="64">
        <f t="shared" si="28"/>
        <v>0</v>
      </c>
      <c r="BA24" s="65">
        <f t="shared" si="12"/>
        <v>0</v>
      </c>
      <c r="BB24" s="42"/>
      <c r="BC24" s="66">
        <v>58</v>
      </c>
      <c r="BD24" s="67" t="s">
        <v>127</v>
      </c>
      <c r="BE24" s="67">
        <f t="shared" si="25"/>
        <v>0</v>
      </c>
      <c r="BF24" s="65">
        <f t="shared" si="13"/>
        <v>0</v>
      </c>
      <c r="BJ24" s="31" t="str">
        <f t="shared" si="14"/>
        <v/>
      </c>
      <c r="BK24" s="32" t="str">
        <f>IF(BJ24="","",Z23)</f>
        <v/>
      </c>
      <c r="BL24" s="35" t="str">
        <f t="shared" si="15"/>
        <v/>
      </c>
      <c r="BM24" s="32" t="str">
        <f>IF(BL24="","",AG23)</f>
        <v/>
      </c>
    </row>
    <row r="25" spans="1:65" ht="15" customHeight="1">
      <c r="A25" s="100">
        <v>17</v>
      </c>
      <c r="B25" s="380"/>
      <c r="C25" s="101" t="str">
        <f t="shared" si="4"/>
        <v/>
      </c>
      <c r="D25" s="323"/>
      <c r="E25" s="323"/>
      <c r="F25" s="323" t="str">
        <f t="shared" si="5"/>
        <v/>
      </c>
      <c r="G25" s="323" t="str">
        <f t="shared" si="16"/>
        <v/>
      </c>
      <c r="H25" s="324"/>
      <c r="I25" s="325"/>
      <c r="J25" s="326"/>
      <c r="K25" s="102">
        <v>17</v>
      </c>
      <c r="L25" s="38" t="str">
        <f t="shared" si="6"/>
        <v>(未記入)</v>
      </c>
      <c r="M25" s="42"/>
      <c r="N25" s="88"/>
      <c r="O25" s="103"/>
      <c r="P25" s="90"/>
      <c r="Q25" s="114" t="str">
        <f t="shared" si="17"/>
        <v/>
      </c>
      <c r="R25" s="180" t="str">
        <f t="shared" si="24"/>
        <v/>
      </c>
      <c r="S25" s="176" t="str">
        <f>IF(O25="","",IFERROR(VLOOKUP(O25,エントリー集計データ!$A$110:$L$149,12,FALSE),""))</f>
        <v/>
      </c>
      <c r="T25" s="91" t="str">
        <f t="shared" si="19"/>
        <v/>
      </c>
      <c r="U25" s="42"/>
      <c r="V25" s="104">
        <v>17</v>
      </c>
      <c r="W25" s="98" t="str">
        <f t="shared" si="7"/>
        <v>(未記入)</v>
      </c>
      <c r="X25" s="94"/>
      <c r="Y25" s="382"/>
      <c r="Z25" s="384"/>
      <c r="AA25" s="386"/>
      <c r="AB25" s="95" t="str">
        <f t="shared" si="8"/>
        <v/>
      </c>
      <c r="AC25" s="182" t="str">
        <f t="shared" si="21"/>
        <v/>
      </c>
      <c r="AD25" s="184" t="str">
        <f>IF(Z25="","",IFERROR(VLOOKUP(Z25,エントリー集計データ!$A$110:$L$149,12,FALSE),""))</f>
        <v/>
      </c>
      <c r="AE25" s="42"/>
      <c r="AF25" s="382"/>
      <c r="AG25" s="384"/>
      <c r="AH25" s="386"/>
      <c r="AI25" s="95" t="str">
        <f t="shared" si="9"/>
        <v/>
      </c>
      <c r="AJ25" s="182" t="str">
        <f t="shared" si="22"/>
        <v/>
      </c>
      <c r="AK25" s="96" t="str">
        <f>IF(AG25="","",IFERROR(VLOOKUP(AG25,エントリー集計データ!$A$110:$L$149,12,FALSE),""))</f>
        <v/>
      </c>
      <c r="AL25" s="42"/>
      <c r="AM25" s="97">
        <v>17</v>
      </c>
      <c r="AN25" s="98" t="str">
        <f t="shared" si="10"/>
        <v>(未記入)</v>
      </c>
      <c r="AO25" s="94"/>
      <c r="AP25" s="382"/>
      <c r="AQ25" s="384"/>
      <c r="AR25" s="386"/>
      <c r="AS25" s="99" t="str">
        <f t="shared" si="11"/>
        <v/>
      </c>
      <c r="AT25" s="182" t="str">
        <f t="shared" si="23"/>
        <v/>
      </c>
      <c r="AU25" s="184" t="str">
        <f>IF(AQ25="","",IFERROR(VLOOKUP(AQ25,エントリー集計データ!$A$110:$L$149,12,FALSE),""))</f>
        <v/>
      </c>
      <c r="AV25" s="42"/>
      <c r="AW25" s="42"/>
      <c r="AX25" s="66">
        <v>20</v>
      </c>
      <c r="AY25" s="67" t="s">
        <v>94</v>
      </c>
      <c r="AZ25" s="64">
        <f t="shared" si="28"/>
        <v>0</v>
      </c>
      <c r="BA25" s="65">
        <f t="shared" si="12"/>
        <v>0</v>
      </c>
      <c r="BB25" s="42"/>
      <c r="BC25" s="66">
        <v>59</v>
      </c>
      <c r="BD25" s="67" t="s">
        <v>128</v>
      </c>
      <c r="BE25" s="67">
        <f t="shared" si="25"/>
        <v>0</v>
      </c>
      <c r="BF25" s="65">
        <f t="shared" si="13"/>
        <v>0</v>
      </c>
      <c r="BJ25" s="31" t="str">
        <f t="shared" si="14"/>
        <v/>
      </c>
      <c r="BK25" s="32" t="str">
        <f>IF(BJ25="","",Z26)</f>
        <v/>
      </c>
      <c r="BL25" s="35" t="str">
        <f t="shared" si="15"/>
        <v/>
      </c>
      <c r="BM25" s="32" t="str">
        <f>IF(BL25="","",AG26)</f>
        <v/>
      </c>
    </row>
    <row r="26" spans="1:65" ht="15" customHeight="1" thickBot="1">
      <c r="A26" s="100">
        <v>18</v>
      </c>
      <c r="B26" s="380"/>
      <c r="C26" s="101" t="str">
        <f t="shared" si="4"/>
        <v/>
      </c>
      <c r="D26" s="323"/>
      <c r="E26" s="323"/>
      <c r="F26" s="323" t="str">
        <f t="shared" si="5"/>
        <v/>
      </c>
      <c r="G26" s="323" t="str">
        <f t="shared" si="16"/>
        <v/>
      </c>
      <c r="H26" s="324"/>
      <c r="I26" s="325"/>
      <c r="J26" s="326"/>
      <c r="K26" s="102">
        <v>18</v>
      </c>
      <c r="L26" s="38" t="str">
        <f t="shared" si="6"/>
        <v>(未記入)</v>
      </c>
      <c r="M26" s="42"/>
      <c r="N26" s="88"/>
      <c r="O26" s="103"/>
      <c r="P26" s="90"/>
      <c r="Q26" s="114" t="str">
        <f t="shared" si="17"/>
        <v/>
      </c>
      <c r="R26" s="180" t="str">
        <f t="shared" si="24"/>
        <v/>
      </c>
      <c r="S26" s="176" t="str">
        <f>IF(O26="","",IFERROR(VLOOKUP(O26,エントリー集計データ!$A$110:$L$149,12,FALSE),""))</f>
        <v/>
      </c>
      <c r="T26" s="91" t="str">
        <f t="shared" si="19"/>
        <v/>
      </c>
      <c r="U26" s="42"/>
      <c r="V26" s="104">
        <v>18</v>
      </c>
      <c r="W26" s="98" t="str">
        <f t="shared" si="7"/>
        <v>(未記入)</v>
      </c>
      <c r="X26" s="94"/>
      <c r="Y26" s="383"/>
      <c r="Z26" s="385"/>
      <c r="AA26" s="387"/>
      <c r="AB26" s="105" t="str">
        <f t="shared" si="8"/>
        <v/>
      </c>
      <c r="AC26" s="183" t="str">
        <f t="shared" si="21"/>
        <v/>
      </c>
      <c r="AD26" s="185" t="str">
        <f>IF(Z26="","",IFERROR(VLOOKUP(Z26,エントリー集計データ!$A$110:$L$149,12,FALSE),""))</f>
        <v/>
      </c>
      <c r="AE26" s="42"/>
      <c r="AF26" s="383"/>
      <c r="AG26" s="385"/>
      <c r="AH26" s="387"/>
      <c r="AI26" s="105" t="str">
        <f t="shared" si="9"/>
        <v/>
      </c>
      <c r="AJ26" s="183" t="str">
        <f t="shared" si="22"/>
        <v/>
      </c>
      <c r="AK26" s="106" t="str">
        <f>IF(AG26="","",IFERROR(VLOOKUP(AG26,エントリー集計データ!$A$110:$L$149,12,FALSE),""))</f>
        <v/>
      </c>
      <c r="AL26" s="42"/>
      <c r="AM26" s="97">
        <v>18</v>
      </c>
      <c r="AN26" s="98" t="str">
        <f t="shared" si="10"/>
        <v>(未記入)</v>
      </c>
      <c r="AO26" s="94"/>
      <c r="AP26" s="383"/>
      <c r="AQ26" s="385"/>
      <c r="AR26" s="387"/>
      <c r="AS26" s="107" t="str">
        <f t="shared" si="11"/>
        <v/>
      </c>
      <c r="AT26" s="183" t="str">
        <f t="shared" si="23"/>
        <v/>
      </c>
      <c r="AU26" s="185" t="str">
        <f>IF(AQ26="","",IFERROR(VLOOKUP(AQ26,エントリー集計データ!$A$110:$L$149,12,FALSE),""))</f>
        <v/>
      </c>
      <c r="AV26" s="42"/>
      <c r="AW26" s="42"/>
      <c r="AX26" s="66">
        <v>21</v>
      </c>
      <c r="AY26" s="67" t="s">
        <v>95</v>
      </c>
      <c r="AZ26" s="64">
        <f t="shared" si="28"/>
        <v>0</v>
      </c>
      <c r="BA26" s="65">
        <f t="shared" si="12"/>
        <v>0</v>
      </c>
      <c r="BB26" s="42"/>
      <c r="BC26" s="66">
        <v>60</v>
      </c>
      <c r="BD26" s="67" t="s">
        <v>129</v>
      </c>
      <c r="BE26" s="67">
        <f t="shared" si="25"/>
        <v>0</v>
      </c>
      <c r="BF26" s="65">
        <f t="shared" si="13"/>
        <v>0</v>
      </c>
      <c r="BJ26" s="31" t="str">
        <f t="shared" si="14"/>
        <v/>
      </c>
      <c r="BK26" s="32" t="str">
        <f>IF(BJ26="","",Z25)</f>
        <v/>
      </c>
      <c r="BL26" s="35" t="str">
        <f t="shared" si="15"/>
        <v/>
      </c>
      <c r="BM26" s="32" t="str">
        <f>IF(BL26="","",AG25)</f>
        <v/>
      </c>
    </row>
    <row r="27" spans="1:65" ht="15" customHeight="1">
      <c r="A27" s="100">
        <v>19</v>
      </c>
      <c r="B27" s="380"/>
      <c r="C27" s="101" t="str">
        <f t="shared" si="4"/>
        <v/>
      </c>
      <c r="D27" s="323"/>
      <c r="E27" s="323"/>
      <c r="F27" s="323" t="str">
        <f t="shared" si="5"/>
        <v/>
      </c>
      <c r="G27" s="323" t="str">
        <f t="shared" si="16"/>
        <v/>
      </c>
      <c r="H27" s="324"/>
      <c r="I27" s="325"/>
      <c r="J27" s="326"/>
      <c r="K27" s="102">
        <v>19</v>
      </c>
      <c r="L27" s="38" t="str">
        <f t="shared" si="6"/>
        <v>(未記入)</v>
      </c>
      <c r="M27" s="42"/>
      <c r="N27" s="88"/>
      <c r="O27" s="103"/>
      <c r="P27" s="90"/>
      <c r="Q27" s="114" t="str">
        <f t="shared" si="17"/>
        <v/>
      </c>
      <c r="R27" s="180" t="str">
        <f t="shared" si="24"/>
        <v/>
      </c>
      <c r="S27" s="176" t="str">
        <f>IF(O27="","",IFERROR(VLOOKUP(O27,エントリー集計データ!$A$110:$L$149,12,FALSE),""))</f>
        <v/>
      </c>
      <c r="T27" s="91" t="str">
        <f t="shared" si="19"/>
        <v/>
      </c>
      <c r="U27" s="42"/>
      <c r="V27" s="104">
        <v>19</v>
      </c>
      <c r="W27" s="98" t="str">
        <f t="shared" si="7"/>
        <v>(未記入)</v>
      </c>
      <c r="X27" s="94"/>
      <c r="Y27" s="382"/>
      <c r="Z27" s="384"/>
      <c r="AA27" s="386"/>
      <c r="AB27" s="95" t="str">
        <f t="shared" si="8"/>
        <v/>
      </c>
      <c r="AC27" s="182" t="str">
        <f t="shared" si="21"/>
        <v/>
      </c>
      <c r="AD27" s="184" t="str">
        <f>IF(Z27="","",IFERROR(VLOOKUP(Z27,エントリー集計データ!$A$110:$L$149,12,FALSE),""))</f>
        <v/>
      </c>
      <c r="AE27" s="42"/>
      <c r="AF27" s="382"/>
      <c r="AG27" s="384"/>
      <c r="AH27" s="386"/>
      <c r="AI27" s="95" t="str">
        <f t="shared" si="9"/>
        <v/>
      </c>
      <c r="AJ27" s="182" t="str">
        <f t="shared" si="22"/>
        <v/>
      </c>
      <c r="AK27" s="96" t="str">
        <f>IF(AG27="","",IFERROR(VLOOKUP(AG27,エントリー集計データ!$A$110:$L$149,12,FALSE),""))</f>
        <v/>
      </c>
      <c r="AL27" s="42"/>
      <c r="AM27" s="97">
        <v>19</v>
      </c>
      <c r="AN27" s="98" t="str">
        <f t="shared" si="10"/>
        <v>(未記入)</v>
      </c>
      <c r="AO27" s="94"/>
      <c r="AP27" s="382"/>
      <c r="AQ27" s="384"/>
      <c r="AR27" s="386"/>
      <c r="AS27" s="99" t="str">
        <f t="shared" si="11"/>
        <v/>
      </c>
      <c r="AT27" s="182" t="str">
        <f t="shared" si="23"/>
        <v/>
      </c>
      <c r="AU27" s="184" t="str">
        <f>IF(AQ27="","",IFERROR(VLOOKUP(AQ27,エントリー集計データ!$A$110:$L$149,12,FALSE),""))</f>
        <v/>
      </c>
      <c r="AV27" s="42"/>
      <c r="AW27" s="42"/>
      <c r="AX27" s="66">
        <v>22</v>
      </c>
      <c r="AY27" s="67" t="s">
        <v>96</v>
      </c>
      <c r="AZ27" s="64">
        <f t="shared" si="28"/>
        <v>0</v>
      </c>
      <c r="BA27" s="65">
        <f t="shared" si="12"/>
        <v>0</v>
      </c>
      <c r="BB27" s="42"/>
      <c r="BC27" s="66">
        <v>61</v>
      </c>
      <c r="BD27" s="67" t="s">
        <v>130</v>
      </c>
      <c r="BE27" s="67">
        <f t="shared" si="25"/>
        <v>0</v>
      </c>
      <c r="BF27" s="65">
        <f t="shared" si="13"/>
        <v>0</v>
      </c>
      <c r="BJ27" s="31" t="str">
        <f t="shared" si="14"/>
        <v/>
      </c>
      <c r="BK27" s="32" t="str">
        <f>IF(BJ27="","",Z28)</f>
        <v/>
      </c>
      <c r="BL27" s="35" t="str">
        <f t="shared" si="15"/>
        <v/>
      </c>
      <c r="BM27" s="32" t="str">
        <f>IF(BL27="","",AG28)</f>
        <v/>
      </c>
    </row>
    <row r="28" spans="1:65" ht="15" customHeight="1" thickBot="1">
      <c r="A28" s="100">
        <v>20</v>
      </c>
      <c r="B28" s="380"/>
      <c r="C28" s="101" t="str">
        <f t="shared" si="4"/>
        <v/>
      </c>
      <c r="D28" s="323"/>
      <c r="E28" s="323"/>
      <c r="F28" s="323" t="str">
        <f t="shared" si="5"/>
        <v/>
      </c>
      <c r="G28" s="323" t="str">
        <f t="shared" si="16"/>
        <v/>
      </c>
      <c r="H28" s="324"/>
      <c r="I28" s="325"/>
      <c r="J28" s="326"/>
      <c r="K28" s="102">
        <v>20</v>
      </c>
      <c r="L28" s="38" t="str">
        <f t="shared" si="6"/>
        <v>(未記入)</v>
      </c>
      <c r="M28" s="42"/>
      <c r="N28" s="88"/>
      <c r="O28" s="103"/>
      <c r="P28" s="90"/>
      <c r="Q28" s="174" t="str">
        <f t="shared" si="17"/>
        <v/>
      </c>
      <c r="R28" s="180" t="str">
        <f t="shared" si="24"/>
        <v/>
      </c>
      <c r="S28" s="177" t="str">
        <f>IF(O28="","",IFERROR(VLOOKUP(O28,エントリー集計データ!$A$110:$L$149,12,FALSE),""))</f>
        <v/>
      </c>
      <c r="T28" s="91" t="str">
        <f t="shared" si="19"/>
        <v/>
      </c>
      <c r="U28" s="42"/>
      <c r="V28" s="104">
        <v>20</v>
      </c>
      <c r="W28" s="98" t="str">
        <f t="shared" si="7"/>
        <v>(未記入)</v>
      </c>
      <c r="X28" s="94"/>
      <c r="Y28" s="383"/>
      <c r="Z28" s="385"/>
      <c r="AA28" s="387"/>
      <c r="AB28" s="105" t="str">
        <f t="shared" si="8"/>
        <v/>
      </c>
      <c r="AC28" s="183" t="str">
        <f t="shared" si="21"/>
        <v/>
      </c>
      <c r="AD28" s="185" t="str">
        <f>IF(Z28="","",IFERROR(VLOOKUP(Z28,エントリー集計データ!$A$110:$L$149,12,FALSE),""))</f>
        <v/>
      </c>
      <c r="AE28" s="42"/>
      <c r="AF28" s="383"/>
      <c r="AG28" s="385"/>
      <c r="AH28" s="387"/>
      <c r="AI28" s="105" t="str">
        <f t="shared" si="9"/>
        <v/>
      </c>
      <c r="AJ28" s="183" t="str">
        <f t="shared" si="22"/>
        <v/>
      </c>
      <c r="AK28" s="106" t="str">
        <f>IF(AG28="","",IFERROR(VLOOKUP(AG28,エントリー集計データ!$A$110:$L$149,12,FALSE),""))</f>
        <v/>
      </c>
      <c r="AL28" s="42"/>
      <c r="AM28" s="97">
        <v>20</v>
      </c>
      <c r="AN28" s="98" t="str">
        <f t="shared" si="10"/>
        <v>(未記入)</v>
      </c>
      <c r="AO28" s="94"/>
      <c r="AP28" s="383"/>
      <c r="AQ28" s="385"/>
      <c r="AR28" s="387"/>
      <c r="AS28" s="107" t="str">
        <f t="shared" si="11"/>
        <v/>
      </c>
      <c r="AT28" s="188" t="str">
        <f t="shared" si="23"/>
        <v/>
      </c>
      <c r="AU28" s="185" t="str">
        <f>IF(AQ28="","",IFERROR(VLOOKUP(AQ28,エントリー集計データ!$A$110:$L$149,12,FALSE),""))</f>
        <v/>
      </c>
      <c r="AV28" s="42"/>
      <c r="AW28" s="42"/>
      <c r="AX28" s="66">
        <v>23</v>
      </c>
      <c r="AY28" s="67" t="s">
        <v>142</v>
      </c>
      <c r="AZ28" s="64">
        <f t="shared" si="28"/>
        <v>0</v>
      </c>
      <c r="BA28" s="65">
        <f t="shared" si="12"/>
        <v>0</v>
      </c>
      <c r="BB28" s="42"/>
      <c r="BC28" s="66">
        <v>62</v>
      </c>
      <c r="BD28" s="67" t="s">
        <v>131</v>
      </c>
      <c r="BE28" s="67">
        <f t="shared" si="25"/>
        <v>0</v>
      </c>
      <c r="BF28" s="65">
        <f t="shared" si="13"/>
        <v>0</v>
      </c>
      <c r="BJ28" s="31" t="str">
        <f t="shared" si="14"/>
        <v/>
      </c>
      <c r="BK28" s="32" t="str">
        <f>IF(BJ28="","",Z27)</f>
        <v/>
      </c>
      <c r="BL28" s="35" t="str">
        <f t="shared" si="15"/>
        <v/>
      </c>
      <c r="BM28" s="32" t="str">
        <f>IF(BL28="","",AG27)</f>
        <v/>
      </c>
    </row>
    <row r="29" spans="1:65" ht="15" customHeight="1">
      <c r="A29" s="100">
        <v>21</v>
      </c>
      <c r="B29" s="380"/>
      <c r="C29" s="101" t="str">
        <f t="shared" si="4"/>
        <v/>
      </c>
      <c r="D29" s="323"/>
      <c r="E29" s="323"/>
      <c r="F29" s="323" t="str">
        <f t="shared" si="5"/>
        <v/>
      </c>
      <c r="G29" s="323" t="str">
        <f t="shared" si="16"/>
        <v/>
      </c>
      <c r="H29" s="324"/>
      <c r="I29" s="325"/>
      <c r="J29" s="326"/>
      <c r="K29" s="102">
        <v>21</v>
      </c>
      <c r="L29" s="38" t="str">
        <f t="shared" si="6"/>
        <v>(未記入)</v>
      </c>
      <c r="M29" s="42"/>
      <c r="N29" s="230" t="s">
        <v>138</v>
      </c>
      <c r="O29" s="232" t="s">
        <v>11</v>
      </c>
      <c r="P29" s="234" t="s">
        <v>310</v>
      </c>
      <c r="Q29" s="238" t="s">
        <v>139</v>
      </c>
      <c r="R29" s="238" t="s">
        <v>135</v>
      </c>
      <c r="S29" s="292" t="s">
        <v>373</v>
      </c>
      <c r="T29" s="273" t="s">
        <v>328</v>
      </c>
      <c r="U29" s="42"/>
      <c r="V29" s="104">
        <v>21</v>
      </c>
      <c r="W29" s="98" t="str">
        <f t="shared" si="7"/>
        <v>(未記入)</v>
      </c>
      <c r="X29" s="94"/>
      <c r="Y29" s="382"/>
      <c r="Z29" s="384"/>
      <c r="AA29" s="386"/>
      <c r="AB29" s="95" t="str">
        <f t="shared" si="8"/>
        <v/>
      </c>
      <c r="AC29" s="182" t="str">
        <f t="shared" ref="AC29:AC48" si="29">IF(Z29="","",IFERROR(VLOOKUP(Z29,$A$9:$L$48,3,FALSE),""))</f>
        <v/>
      </c>
      <c r="AD29" s="184" t="str">
        <f>IF(Z29="","",IFERROR(VLOOKUP(Z29,エントリー集計データ!$A$110:$L$149,12,FALSE),""))</f>
        <v/>
      </c>
      <c r="AE29" s="42"/>
      <c r="AF29" s="382"/>
      <c r="AG29" s="384"/>
      <c r="AH29" s="386"/>
      <c r="AI29" s="95" t="str">
        <f t="shared" si="9"/>
        <v/>
      </c>
      <c r="AJ29" s="182" t="str">
        <f t="shared" ref="AJ29:AJ48" si="30">IF(AG29="","",IFERROR(VLOOKUP(AG29,$A$9:$L$48,3,FALSE),""))</f>
        <v/>
      </c>
      <c r="AK29" s="96" t="str">
        <f>IF(AG29="","",IFERROR(VLOOKUP(AG29,エントリー集計データ!$A$110:$L$149,12,FALSE),""))</f>
        <v/>
      </c>
      <c r="AL29" s="42"/>
      <c r="AM29" s="97">
        <v>21</v>
      </c>
      <c r="AN29" s="98" t="str">
        <f t="shared" si="10"/>
        <v>(未記入)</v>
      </c>
      <c r="AO29" s="94"/>
      <c r="AP29" s="382"/>
      <c r="AQ29" s="384"/>
      <c r="AR29" s="386"/>
      <c r="AS29" s="99" t="str">
        <f t="shared" si="11"/>
        <v/>
      </c>
      <c r="AT29" s="182" t="str">
        <f t="shared" ref="AT29:AT48" si="31">IF(AQ29="","",IFERROR(VLOOKUP(AQ29,$A$9:$L$48,3,FALSE),""))</f>
        <v/>
      </c>
      <c r="AU29" s="184" t="str">
        <f>IF(AQ29="","",IFERROR(VLOOKUP(AQ29,エントリー集計データ!$A$110:$L$149,12,FALSE),""))</f>
        <v/>
      </c>
      <c r="AV29" s="42"/>
      <c r="AW29" s="42"/>
      <c r="AX29" s="66">
        <v>24</v>
      </c>
      <c r="AY29" s="67" t="s">
        <v>143</v>
      </c>
      <c r="AZ29" s="64">
        <f t="shared" si="28"/>
        <v>0</v>
      </c>
      <c r="BA29" s="65">
        <f t="shared" si="12"/>
        <v>0</v>
      </c>
      <c r="BB29" s="42"/>
      <c r="BC29" s="66">
        <v>63</v>
      </c>
      <c r="BD29" s="67" t="s">
        <v>132</v>
      </c>
      <c r="BE29" s="67">
        <f t="shared" si="25"/>
        <v>0</v>
      </c>
      <c r="BF29" s="65">
        <f t="shared" si="13"/>
        <v>0</v>
      </c>
      <c r="BJ29" s="31" t="str">
        <f t="shared" ref="BJ29:BJ48" si="32">IF(Z29="","",Z29)</f>
        <v/>
      </c>
      <c r="BK29" s="32" t="str">
        <f>IF(BJ29="","",Z30)</f>
        <v/>
      </c>
      <c r="BL29" s="35" t="str">
        <f t="shared" ref="BL29:BL48" si="33">IF(AG29="","",AG29)</f>
        <v/>
      </c>
      <c r="BM29" s="32" t="str">
        <f>IF(BL29="","",AG30)</f>
        <v/>
      </c>
    </row>
    <row r="30" spans="1:65" ht="15" customHeight="1" thickBot="1">
      <c r="A30" s="100">
        <v>22</v>
      </c>
      <c r="B30" s="380"/>
      <c r="C30" s="101" t="str">
        <f t="shared" si="4"/>
        <v/>
      </c>
      <c r="D30" s="323"/>
      <c r="E30" s="323"/>
      <c r="F30" s="323" t="str">
        <f t="shared" si="5"/>
        <v/>
      </c>
      <c r="G30" s="323" t="str">
        <f t="shared" si="16"/>
        <v/>
      </c>
      <c r="H30" s="324"/>
      <c r="I30" s="325"/>
      <c r="J30" s="326"/>
      <c r="K30" s="102">
        <v>22</v>
      </c>
      <c r="L30" s="38" t="str">
        <f t="shared" si="6"/>
        <v>(未記入)</v>
      </c>
      <c r="M30" s="42"/>
      <c r="N30" s="231"/>
      <c r="O30" s="233"/>
      <c r="P30" s="235"/>
      <c r="Q30" s="239"/>
      <c r="R30" s="239"/>
      <c r="S30" s="293"/>
      <c r="T30" s="273"/>
      <c r="U30" s="42"/>
      <c r="V30" s="104">
        <v>22</v>
      </c>
      <c r="W30" s="98" t="str">
        <f t="shared" si="7"/>
        <v>(未記入)</v>
      </c>
      <c r="X30" s="94"/>
      <c r="Y30" s="383"/>
      <c r="Z30" s="385"/>
      <c r="AA30" s="387"/>
      <c r="AB30" s="105" t="str">
        <f t="shared" si="8"/>
        <v/>
      </c>
      <c r="AC30" s="183" t="str">
        <f t="shared" si="29"/>
        <v/>
      </c>
      <c r="AD30" s="185" t="str">
        <f>IF(Z30="","",IFERROR(VLOOKUP(Z30,エントリー集計データ!$A$110:$L$149,12,FALSE),""))</f>
        <v/>
      </c>
      <c r="AE30" s="42"/>
      <c r="AF30" s="383"/>
      <c r="AG30" s="385"/>
      <c r="AH30" s="387"/>
      <c r="AI30" s="105" t="str">
        <f t="shared" si="9"/>
        <v/>
      </c>
      <c r="AJ30" s="183" t="str">
        <f t="shared" si="30"/>
        <v/>
      </c>
      <c r="AK30" s="106" t="str">
        <f>IF(AG30="","",IFERROR(VLOOKUP(AG30,エントリー集計データ!$A$110:$L$149,12,FALSE),""))</f>
        <v/>
      </c>
      <c r="AL30" s="42"/>
      <c r="AM30" s="97">
        <v>22</v>
      </c>
      <c r="AN30" s="98" t="str">
        <f t="shared" si="10"/>
        <v>(未記入)</v>
      </c>
      <c r="AO30" s="94"/>
      <c r="AP30" s="383"/>
      <c r="AQ30" s="385"/>
      <c r="AR30" s="387"/>
      <c r="AS30" s="107" t="str">
        <f t="shared" si="11"/>
        <v/>
      </c>
      <c r="AT30" s="183" t="str">
        <f t="shared" si="31"/>
        <v/>
      </c>
      <c r="AU30" s="185" t="str">
        <f>IF(AQ30="","",IFERROR(VLOOKUP(AQ30,エントリー集計データ!$A$110:$L$149,12,FALSE),""))</f>
        <v/>
      </c>
      <c r="AV30" s="42"/>
      <c r="AW30" s="42"/>
      <c r="AX30" s="66">
        <v>25</v>
      </c>
      <c r="AY30" s="67" t="s">
        <v>97</v>
      </c>
      <c r="AZ30" s="64">
        <f t="shared" si="28"/>
        <v>0</v>
      </c>
      <c r="BA30" s="65">
        <f t="shared" si="12"/>
        <v>0</v>
      </c>
      <c r="BB30" s="42"/>
      <c r="BC30" s="66">
        <v>64</v>
      </c>
      <c r="BD30" s="67" t="s">
        <v>133</v>
      </c>
      <c r="BE30" s="67">
        <f t="shared" si="25"/>
        <v>0</v>
      </c>
      <c r="BF30" s="65">
        <f t="shared" si="13"/>
        <v>0</v>
      </c>
      <c r="BJ30" s="31" t="str">
        <f t="shared" si="32"/>
        <v/>
      </c>
      <c r="BK30" s="32" t="str">
        <f>IF(BJ30="","",Z29)</f>
        <v/>
      </c>
      <c r="BL30" s="35" t="str">
        <f t="shared" si="33"/>
        <v/>
      </c>
      <c r="BM30" s="32" t="str">
        <f>IF(BL30="","",AG29)</f>
        <v/>
      </c>
    </row>
    <row r="31" spans="1:65" ht="15" customHeight="1" thickBot="1">
      <c r="A31" s="100">
        <v>23</v>
      </c>
      <c r="B31" s="380"/>
      <c r="C31" s="101" t="str">
        <f t="shared" si="4"/>
        <v/>
      </c>
      <c r="D31" s="323"/>
      <c r="E31" s="323"/>
      <c r="F31" s="323" t="str">
        <f t="shared" si="5"/>
        <v/>
      </c>
      <c r="G31" s="323" t="str">
        <f t="shared" si="16"/>
        <v/>
      </c>
      <c r="H31" s="324"/>
      <c r="I31" s="325"/>
      <c r="J31" s="326"/>
      <c r="K31" s="102">
        <v>23</v>
      </c>
      <c r="L31" s="38" t="str">
        <f t="shared" si="6"/>
        <v>(未記入)</v>
      </c>
      <c r="M31" s="42"/>
      <c r="N31" s="88"/>
      <c r="O31" s="103"/>
      <c r="P31" s="90"/>
      <c r="Q31" s="40" t="str">
        <f t="shared" ref="Q31:Q50" si="34">IF(O31="","",IFERROR(VLOOKUP(O31,$A$9:$L$48,12,FALSE),""))</f>
        <v/>
      </c>
      <c r="R31" s="180" t="str">
        <f t="shared" ref="R31:R50" si="35">IF(O31="","",IFERROR(VLOOKUP(O31,$A$9:$L$48,3,FALSE),""))</f>
        <v/>
      </c>
      <c r="S31" s="178" t="str">
        <f>IF(O31="","",IFERROR(VLOOKUP(O31,エントリー集計データ!$A$110:$L$149,12,FALSE),""))</f>
        <v/>
      </c>
      <c r="T31" s="91" t="str">
        <f>IF(O31="","",IFERROR(VLOOKUP(O31,$BL$9:$BM$48,2,FALSE),""))</f>
        <v/>
      </c>
      <c r="U31" s="42"/>
      <c r="V31" s="104">
        <v>23</v>
      </c>
      <c r="W31" s="98" t="str">
        <f t="shared" si="7"/>
        <v>(未記入)</v>
      </c>
      <c r="X31" s="94"/>
      <c r="Y31" s="382"/>
      <c r="Z31" s="384"/>
      <c r="AA31" s="386"/>
      <c r="AB31" s="95" t="str">
        <f t="shared" si="8"/>
        <v/>
      </c>
      <c r="AC31" s="182" t="str">
        <f t="shared" si="29"/>
        <v/>
      </c>
      <c r="AD31" s="184" t="str">
        <f>IF(Z31="","",IFERROR(VLOOKUP(Z31,エントリー集計データ!$A$110:$L$149,12,FALSE),""))</f>
        <v/>
      </c>
      <c r="AE31" s="42"/>
      <c r="AF31" s="382"/>
      <c r="AG31" s="384"/>
      <c r="AH31" s="386"/>
      <c r="AI31" s="95" t="str">
        <f t="shared" si="9"/>
        <v/>
      </c>
      <c r="AJ31" s="182" t="str">
        <f t="shared" si="30"/>
        <v/>
      </c>
      <c r="AK31" s="96" t="str">
        <f>IF(AG31="","",IFERROR(VLOOKUP(AG31,エントリー集計データ!$A$110:$L$149,12,FALSE),""))</f>
        <v/>
      </c>
      <c r="AL31" s="42"/>
      <c r="AM31" s="97">
        <v>23</v>
      </c>
      <c r="AN31" s="98" t="str">
        <f t="shared" si="10"/>
        <v>(未記入)</v>
      </c>
      <c r="AO31" s="94"/>
      <c r="AP31" s="382"/>
      <c r="AQ31" s="384"/>
      <c r="AR31" s="386"/>
      <c r="AS31" s="99" t="str">
        <f t="shared" si="11"/>
        <v/>
      </c>
      <c r="AT31" s="182" t="str">
        <f t="shared" si="31"/>
        <v/>
      </c>
      <c r="AU31" s="184" t="str">
        <f>IF(AQ31="","",IFERROR(VLOOKUP(AQ31,エントリー集計データ!$A$110:$L$149,12,FALSE),""))</f>
        <v/>
      </c>
      <c r="AV31" s="42"/>
      <c r="AW31" s="42"/>
      <c r="AX31" s="66">
        <v>26</v>
      </c>
      <c r="AY31" s="67" t="s">
        <v>98</v>
      </c>
      <c r="AZ31" s="64">
        <f t="shared" si="28"/>
        <v>0</v>
      </c>
      <c r="BA31" s="65">
        <f t="shared" si="12"/>
        <v>0</v>
      </c>
      <c r="BB31" s="42"/>
      <c r="BC31" s="108">
        <v>65</v>
      </c>
      <c r="BD31" s="109" t="s">
        <v>134</v>
      </c>
      <c r="BE31" s="109">
        <f t="shared" si="25"/>
        <v>0</v>
      </c>
      <c r="BF31" s="110">
        <f t="shared" si="13"/>
        <v>0</v>
      </c>
      <c r="BJ31" s="31" t="str">
        <f t="shared" si="32"/>
        <v/>
      </c>
      <c r="BK31" s="32" t="str">
        <f>IF(BJ31="","",Z32)</f>
        <v/>
      </c>
      <c r="BL31" s="35" t="str">
        <f t="shared" si="33"/>
        <v/>
      </c>
      <c r="BM31" s="32" t="str">
        <f>IF(BL31="","",AG32)</f>
        <v/>
      </c>
    </row>
    <row r="32" spans="1:65" ht="15" customHeight="1" thickBot="1">
      <c r="A32" s="100">
        <v>24</v>
      </c>
      <c r="B32" s="380"/>
      <c r="C32" s="101" t="str">
        <f t="shared" si="4"/>
        <v/>
      </c>
      <c r="D32" s="323"/>
      <c r="E32" s="323"/>
      <c r="F32" s="323" t="str">
        <f t="shared" si="5"/>
        <v/>
      </c>
      <c r="G32" s="323" t="str">
        <f t="shared" si="16"/>
        <v/>
      </c>
      <c r="H32" s="324"/>
      <c r="I32" s="325"/>
      <c r="J32" s="326"/>
      <c r="K32" s="102">
        <v>24</v>
      </c>
      <c r="L32" s="38" t="str">
        <f t="shared" si="6"/>
        <v>(未記入)</v>
      </c>
      <c r="M32" s="42"/>
      <c r="N32" s="88"/>
      <c r="O32" s="103"/>
      <c r="P32" s="90"/>
      <c r="Q32" s="40" t="str">
        <f t="shared" si="34"/>
        <v/>
      </c>
      <c r="R32" s="180" t="str">
        <f t="shared" si="35"/>
        <v/>
      </c>
      <c r="S32" s="176" t="str">
        <f>IF(O32="","",IFERROR(VLOOKUP(O32,エントリー集計データ!$A$110:$L$149,12,FALSE),""))</f>
        <v/>
      </c>
      <c r="T32" s="91" t="str">
        <f t="shared" ref="T32:T50" si="36">IF(O32="","",IFERROR(VLOOKUP(O32,$BL$9:$BM$48,2,FALSE),""))</f>
        <v/>
      </c>
      <c r="U32" s="42"/>
      <c r="V32" s="104">
        <v>24</v>
      </c>
      <c r="W32" s="98" t="str">
        <f t="shared" si="7"/>
        <v>(未記入)</v>
      </c>
      <c r="X32" s="94"/>
      <c r="Y32" s="383"/>
      <c r="Z32" s="385"/>
      <c r="AA32" s="387"/>
      <c r="AB32" s="105" t="str">
        <f t="shared" si="8"/>
        <v/>
      </c>
      <c r="AC32" s="183" t="str">
        <f t="shared" si="29"/>
        <v/>
      </c>
      <c r="AD32" s="185" t="str">
        <f>IF(Z32="","",IFERROR(VLOOKUP(Z32,エントリー集計データ!$A$110:$L$149,12,FALSE),""))</f>
        <v/>
      </c>
      <c r="AE32" s="42"/>
      <c r="AF32" s="383"/>
      <c r="AG32" s="385"/>
      <c r="AH32" s="387"/>
      <c r="AI32" s="105" t="str">
        <f t="shared" si="9"/>
        <v/>
      </c>
      <c r="AJ32" s="183" t="str">
        <f t="shared" si="30"/>
        <v/>
      </c>
      <c r="AK32" s="106" t="str">
        <f>IF(AG32="","",IFERROR(VLOOKUP(AG32,エントリー集計データ!$A$110:$L$149,12,FALSE),""))</f>
        <v/>
      </c>
      <c r="AL32" s="42"/>
      <c r="AM32" s="97">
        <v>24</v>
      </c>
      <c r="AN32" s="98" t="str">
        <f t="shared" si="10"/>
        <v>(未記入)</v>
      </c>
      <c r="AO32" s="94"/>
      <c r="AP32" s="383"/>
      <c r="AQ32" s="385"/>
      <c r="AR32" s="387"/>
      <c r="AS32" s="107" t="str">
        <f t="shared" si="11"/>
        <v/>
      </c>
      <c r="AT32" s="183" t="str">
        <f t="shared" si="31"/>
        <v/>
      </c>
      <c r="AU32" s="185" t="str">
        <f>IF(AQ32="","",IFERROR(VLOOKUP(AQ32,エントリー集計データ!$A$110:$L$149,12,FALSE),""))</f>
        <v/>
      </c>
      <c r="AV32" s="42"/>
      <c r="AW32" s="42"/>
      <c r="AX32" s="66">
        <v>27</v>
      </c>
      <c r="AY32" s="67" t="s">
        <v>311</v>
      </c>
      <c r="AZ32" s="67">
        <f t="shared" ref="AZ32:AZ44" si="37">COUNTIFS($Y$9:$Y$48,AY32)</f>
        <v>0</v>
      </c>
      <c r="BA32" s="65">
        <f>IF($BF$41="○",AZ32*3000,AZ32*5000)</f>
        <v>0</v>
      </c>
      <c r="BB32" s="42"/>
      <c r="BC32" s="303" t="s">
        <v>324</v>
      </c>
      <c r="BD32" s="304"/>
      <c r="BE32" s="111">
        <f>BE36</f>
        <v>0</v>
      </c>
      <c r="BF32" s="112">
        <f>BF36</f>
        <v>0</v>
      </c>
      <c r="BJ32" s="31" t="str">
        <f t="shared" si="32"/>
        <v/>
      </c>
      <c r="BK32" s="32" t="str">
        <f>IF(BJ32="","",Z31)</f>
        <v/>
      </c>
      <c r="BL32" s="35" t="str">
        <f t="shared" si="33"/>
        <v/>
      </c>
      <c r="BM32" s="32" t="str">
        <f>IF(BL32="","",AG31)</f>
        <v/>
      </c>
    </row>
    <row r="33" spans="1:65" ht="15" customHeight="1" thickBot="1">
      <c r="A33" s="100">
        <v>25</v>
      </c>
      <c r="B33" s="380"/>
      <c r="C33" s="101" t="str">
        <f t="shared" si="4"/>
        <v/>
      </c>
      <c r="D33" s="323"/>
      <c r="E33" s="323"/>
      <c r="F33" s="323" t="str">
        <f t="shared" si="5"/>
        <v/>
      </c>
      <c r="G33" s="323" t="str">
        <f t="shared" si="16"/>
        <v/>
      </c>
      <c r="H33" s="324"/>
      <c r="I33" s="325"/>
      <c r="J33" s="326"/>
      <c r="K33" s="102">
        <v>25</v>
      </c>
      <c r="L33" s="38" t="str">
        <f t="shared" si="6"/>
        <v>(未記入)</v>
      </c>
      <c r="M33" s="42"/>
      <c r="N33" s="88"/>
      <c r="O33" s="103"/>
      <c r="P33" s="90"/>
      <c r="Q33" s="40" t="str">
        <f t="shared" si="34"/>
        <v/>
      </c>
      <c r="R33" s="180" t="str">
        <f t="shared" si="35"/>
        <v/>
      </c>
      <c r="S33" s="176" t="str">
        <f>IF(O33="","",IFERROR(VLOOKUP(O33,エントリー集計データ!$A$110:$L$149,12,FALSE),""))</f>
        <v/>
      </c>
      <c r="T33" s="91" t="str">
        <f t="shared" si="36"/>
        <v/>
      </c>
      <c r="U33" s="42"/>
      <c r="V33" s="104">
        <v>25</v>
      </c>
      <c r="W33" s="98" t="str">
        <f t="shared" si="7"/>
        <v>(未記入)</v>
      </c>
      <c r="X33" s="94"/>
      <c r="Y33" s="382"/>
      <c r="Z33" s="384"/>
      <c r="AA33" s="386"/>
      <c r="AB33" s="95" t="str">
        <f t="shared" si="8"/>
        <v/>
      </c>
      <c r="AC33" s="182" t="str">
        <f t="shared" si="29"/>
        <v/>
      </c>
      <c r="AD33" s="184" t="str">
        <f>IF(Z33="","",IFERROR(VLOOKUP(Z33,エントリー集計データ!$A$110:$L$149,12,FALSE),""))</f>
        <v/>
      </c>
      <c r="AE33" s="42"/>
      <c r="AF33" s="382"/>
      <c r="AG33" s="384"/>
      <c r="AH33" s="386"/>
      <c r="AI33" s="95" t="str">
        <f t="shared" si="9"/>
        <v/>
      </c>
      <c r="AJ33" s="182" t="str">
        <f t="shared" si="30"/>
        <v/>
      </c>
      <c r="AK33" s="96" t="str">
        <f>IF(AG33="","",IFERROR(VLOOKUP(AG33,エントリー集計データ!$A$110:$L$149,12,FALSE),""))</f>
        <v/>
      </c>
      <c r="AL33" s="42"/>
      <c r="AM33" s="97">
        <v>25</v>
      </c>
      <c r="AN33" s="98" t="str">
        <f t="shared" si="10"/>
        <v>(未記入)</v>
      </c>
      <c r="AO33" s="94"/>
      <c r="AP33" s="382"/>
      <c r="AQ33" s="384"/>
      <c r="AR33" s="386"/>
      <c r="AS33" s="99" t="str">
        <f t="shared" si="11"/>
        <v/>
      </c>
      <c r="AT33" s="182" t="str">
        <f t="shared" si="31"/>
        <v/>
      </c>
      <c r="AU33" s="184" t="str">
        <f>IF(AQ33="","",IFERROR(VLOOKUP(AQ33,エントリー集計データ!$A$110:$L$149,12,FALSE),""))</f>
        <v/>
      </c>
      <c r="AV33" s="42"/>
      <c r="AW33" s="42"/>
      <c r="AX33" s="66">
        <v>28</v>
      </c>
      <c r="AY33" s="67" t="s">
        <v>312</v>
      </c>
      <c r="AZ33" s="67">
        <f t="shared" si="37"/>
        <v>0</v>
      </c>
      <c r="BA33" s="65">
        <f t="shared" ref="BA33:BA34" si="38">IF($BF$41="○",AZ33*3000,AZ33*5000)</f>
        <v>0</v>
      </c>
      <c r="BB33" s="42"/>
      <c r="BC33" s="312" t="s">
        <v>46</v>
      </c>
      <c r="BD33" s="313"/>
      <c r="BE33" s="314"/>
      <c r="BF33" s="113">
        <f>SUM(BA6:BA44)+SUM(BF6:BF31)-BF32</f>
        <v>0</v>
      </c>
      <c r="BJ33" s="31" t="str">
        <f t="shared" si="32"/>
        <v/>
      </c>
      <c r="BK33" s="32" t="str">
        <f>IF(BJ33="","",Z34)</f>
        <v/>
      </c>
      <c r="BL33" s="35" t="str">
        <f t="shared" si="33"/>
        <v/>
      </c>
      <c r="BM33" s="32" t="str">
        <f>IF(BL33="","",AG34)</f>
        <v/>
      </c>
    </row>
    <row r="34" spans="1:65" ht="15" customHeight="1" thickBot="1">
      <c r="A34" s="100">
        <v>26</v>
      </c>
      <c r="B34" s="380"/>
      <c r="C34" s="101" t="str">
        <f t="shared" si="4"/>
        <v/>
      </c>
      <c r="D34" s="323"/>
      <c r="E34" s="323"/>
      <c r="F34" s="323" t="str">
        <f t="shared" si="5"/>
        <v/>
      </c>
      <c r="G34" s="323" t="str">
        <f t="shared" si="16"/>
        <v/>
      </c>
      <c r="H34" s="324"/>
      <c r="I34" s="325"/>
      <c r="J34" s="326"/>
      <c r="K34" s="102">
        <v>26</v>
      </c>
      <c r="L34" s="38" t="str">
        <f t="shared" si="6"/>
        <v>(未記入)</v>
      </c>
      <c r="M34" s="42"/>
      <c r="N34" s="88"/>
      <c r="O34" s="103"/>
      <c r="P34" s="90"/>
      <c r="Q34" s="40" t="str">
        <f t="shared" si="34"/>
        <v/>
      </c>
      <c r="R34" s="180" t="str">
        <f t="shared" si="35"/>
        <v/>
      </c>
      <c r="S34" s="176" t="str">
        <f>IF(O34="","",IFERROR(VLOOKUP(O34,エントリー集計データ!$A$110:$L$149,12,FALSE),""))</f>
        <v/>
      </c>
      <c r="T34" s="91" t="str">
        <f t="shared" si="36"/>
        <v/>
      </c>
      <c r="U34" s="42"/>
      <c r="V34" s="104">
        <v>26</v>
      </c>
      <c r="W34" s="98" t="str">
        <f t="shared" si="7"/>
        <v>(未記入)</v>
      </c>
      <c r="X34" s="94"/>
      <c r="Y34" s="383"/>
      <c r="Z34" s="385"/>
      <c r="AA34" s="387"/>
      <c r="AB34" s="105" t="str">
        <f t="shared" si="8"/>
        <v/>
      </c>
      <c r="AC34" s="183" t="str">
        <f t="shared" si="29"/>
        <v/>
      </c>
      <c r="AD34" s="185" t="str">
        <f>IF(Z34="","",IFERROR(VLOOKUP(Z34,エントリー集計データ!$A$110:$L$149,12,FALSE),""))</f>
        <v/>
      </c>
      <c r="AE34" s="42"/>
      <c r="AF34" s="383"/>
      <c r="AG34" s="385"/>
      <c r="AH34" s="387"/>
      <c r="AI34" s="105" t="str">
        <f t="shared" si="9"/>
        <v/>
      </c>
      <c r="AJ34" s="183" t="str">
        <f t="shared" si="30"/>
        <v/>
      </c>
      <c r="AK34" s="106" t="str">
        <f>IF(AG34="","",IFERROR(VLOOKUP(AG34,エントリー集計データ!$A$110:$L$149,12,FALSE),""))</f>
        <v/>
      </c>
      <c r="AL34" s="42"/>
      <c r="AM34" s="97">
        <v>26</v>
      </c>
      <c r="AN34" s="98" t="str">
        <f t="shared" si="10"/>
        <v>(未記入)</v>
      </c>
      <c r="AO34" s="94"/>
      <c r="AP34" s="383"/>
      <c r="AQ34" s="385"/>
      <c r="AR34" s="387"/>
      <c r="AS34" s="107" t="str">
        <f t="shared" si="11"/>
        <v/>
      </c>
      <c r="AT34" s="183" t="str">
        <f t="shared" si="31"/>
        <v/>
      </c>
      <c r="AU34" s="185" t="str">
        <f>IF(AQ34="","",IFERROR(VLOOKUP(AQ34,エントリー集計データ!$A$110:$L$149,12,FALSE),""))</f>
        <v/>
      </c>
      <c r="AV34" s="42"/>
      <c r="AW34" s="42"/>
      <c r="AX34" s="66">
        <v>29</v>
      </c>
      <c r="AY34" s="114" t="s">
        <v>99</v>
      </c>
      <c r="AZ34" s="67">
        <f t="shared" si="37"/>
        <v>0</v>
      </c>
      <c r="BA34" s="65">
        <f t="shared" si="38"/>
        <v>0</v>
      </c>
      <c r="BB34" s="42"/>
      <c r="BC34" s="115"/>
      <c r="BD34" s="116"/>
      <c r="BE34" s="55"/>
      <c r="BF34" s="117"/>
      <c r="BJ34" s="31" t="str">
        <f t="shared" si="32"/>
        <v/>
      </c>
      <c r="BK34" s="32" t="str">
        <f>IF(BJ34="","",Z33)</f>
        <v/>
      </c>
      <c r="BL34" s="35" t="str">
        <f t="shared" si="33"/>
        <v/>
      </c>
      <c r="BM34" s="32" t="str">
        <f>IF(BL34="","",AG33)</f>
        <v/>
      </c>
    </row>
    <row r="35" spans="1:65" ht="15" customHeight="1" thickBot="1">
      <c r="A35" s="100">
        <v>27</v>
      </c>
      <c r="B35" s="380"/>
      <c r="C35" s="101" t="str">
        <f t="shared" si="4"/>
        <v/>
      </c>
      <c r="D35" s="323"/>
      <c r="E35" s="323"/>
      <c r="F35" s="323" t="str">
        <f t="shared" si="5"/>
        <v/>
      </c>
      <c r="G35" s="323" t="str">
        <f t="shared" si="16"/>
        <v/>
      </c>
      <c r="H35" s="324"/>
      <c r="I35" s="325"/>
      <c r="J35" s="326"/>
      <c r="K35" s="102">
        <v>27</v>
      </c>
      <c r="L35" s="38" t="str">
        <f t="shared" si="6"/>
        <v>(未記入)</v>
      </c>
      <c r="M35" s="42"/>
      <c r="N35" s="88"/>
      <c r="O35" s="103"/>
      <c r="P35" s="90"/>
      <c r="Q35" s="40" t="str">
        <f t="shared" si="34"/>
        <v/>
      </c>
      <c r="R35" s="180" t="str">
        <f t="shared" si="35"/>
        <v/>
      </c>
      <c r="S35" s="176" t="str">
        <f>IF(O35="","",IFERROR(VLOOKUP(O35,エントリー集計データ!$A$110:$L$149,12,FALSE),""))</f>
        <v/>
      </c>
      <c r="T35" s="91" t="str">
        <f t="shared" si="36"/>
        <v/>
      </c>
      <c r="U35" s="42"/>
      <c r="V35" s="104">
        <v>27</v>
      </c>
      <c r="W35" s="98" t="str">
        <f t="shared" si="7"/>
        <v>(未記入)</v>
      </c>
      <c r="X35" s="94"/>
      <c r="Y35" s="382"/>
      <c r="Z35" s="384"/>
      <c r="AA35" s="386"/>
      <c r="AB35" s="95" t="str">
        <f t="shared" si="8"/>
        <v/>
      </c>
      <c r="AC35" s="182" t="str">
        <f t="shared" si="29"/>
        <v/>
      </c>
      <c r="AD35" s="184" t="str">
        <f>IF(Z35="","",IFERROR(VLOOKUP(Z35,エントリー集計データ!$A$110:$L$149,12,FALSE),""))</f>
        <v/>
      </c>
      <c r="AE35" s="42"/>
      <c r="AF35" s="382"/>
      <c r="AG35" s="384"/>
      <c r="AH35" s="386"/>
      <c r="AI35" s="95" t="str">
        <f t="shared" si="9"/>
        <v/>
      </c>
      <c r="AJ35" s="182" t="str">
        <f t="shared" si="30"/>
        <v/>
      </c>
      <c r="AK35" s="96" t="str">
        <f>IF(AG35="","",IFERROR(VLOOKUP(AG35,エントリー集計データ!$A$110:$L$149,12,FALSE),""))</f>
        <v/>
      </c>
      <c r="AL35" s="42"/>
      <c r="AM35" s="97">
        <v>27</v>
      </c>
      <c r="AN35" s="98" t="str">
        <f t="shared" si="10"/>
        <v>(未記入)</v>
      </c>
      <c r="AO35" s="94"/>
      <c r="AP35" s="382"/>
      <c r="AQ35" s="384"/>
      <c r="AR35" s="386"/>
      <c r="AS35" s="99" t="str">
        <f t="shared" si="11"/>
        <v/>
      </c>
      <c r="AT35" s="182" t="str">
        <f t="shared" si="31"/>
        <v/>
      </c>
      <c r="AU35" s="184" t="str">
        <f>IF(AQ35="","",IFERROR(VLOOKUP(AQ35,エントリー集計データ!$A$110:$L$149,12,FALSE),""))</f>
        <v/>
      </c>
      <c r="AV35" s="42"/>
      <c r="AW35" s="42"/>
      <c r="AX35" s="66">
        <v>30</v>
      </c>
      <c r="AY35" s="118" t="s">
        <v>100</v>
      </c>
      <c r="AZ35" s="67">
        <f t="shared" si="37"/>
        <v>0</v>
      </c>
      <c r="BA35" s="65">
        <f t="shared" ref="BA35:BA44" si="39">AZ35*5000</f>
        <v>0</v>
      </c>
      <c r="BB35" s="42"/>
      <c r="BC35" s="305" t="s">
        <v>322</v>
      </c>
      <c r="BD35" s="306"/>
      <c r="BE35" s="200"/>
      <c r="BF35" s="307"/>
      <c r="BJ35" s="31" t="str">
        <f t="shared" si="32"/>
        <v/>
      </c>
      <c r="BK35" s="32" t="str">
        <f>IF(BJ35="","",Z36)</f>
        <v/>
      </c>
      <c r="BL35" s="35" t="str">
        <f t="shared" si="33"/>
        <v/>
      </c>
      <c r="BM35" s="32" t="str">
        <f>IF(BL35="","",AG36)</f>
        <v/>
      </c>
    </row>
    <row r="36" spans="1:65" ht="15" customHeight="1" thickTop="1" thickBot="1">
      <c r="A36" s="100">
        <v>28</v>
      </c>
      <c r="B36" s="380"/>
      <c r="C36" s="101" t="str">
        <f t="shared" si="4"/>
        <v/>
      </c>
      <c r="D36" s="323"/>
      <c r="E36" s="323"/>
      <c r="F36" s="323" t="str">
        <f t="shared" si="5"/>
        <v/>
      </c>
      <c r="G36" s="323" t="str">
        <f t="shared" si="16"/>
        <v/>
      </c>
      <c r="H36" s="324"/>
      <c r="I36" s="325"/>
      <c r="J36" s="326"/>
      <c r="K36" s="102">
        <v>28</v>
      </c>
      <c r="L36" s="38" t="str">
        <f t="shared" si="6"/>
        <v>(未記入)</v>
      </c>
      <c r="M36" s="42"/>
      <c r="N36" s="88"/>
      <c r="O36" s="103"/>
      <c r="P36" s="90"/>
      <c r="Q36" s="40" t="str">
        <f t="shared" si="34"/>
        <v/>
      </c>
      <c r="R36" s="180" t="str">
        <f t="shared" si="35"/>
        <v/>
      </c>
      <c r="S36" s="176" t="str">
        <f>IF(O36="","",IFERROR(VLOOKUP(O36,エントリー集計データ!$A$110:$L$149,12,FALSE),""))</f>
        <v/>
      </c>
      <c r="T36" s="91" t="str">
        <f t="shared" si="36"/>
        <v/>
      </c>
      <c r="U36" s="42"/>
      <c r="V36" s="104">
        <v>28</v>
      </c>
      <c r="W36" s="98" t="str">
        <f t="shared" si="7"/>
        <v>(未記入)</v>
      </c>
      <c r="X36" s="94"/>
      <c r="Y36" s="383"/>
      <c r="Z36" s="385"/>
      <c r="AA36" s="387"/>
      <c r="AB36" s="105" t="str">
        <f t="shared" si="8"/>
        <v/>
      </c>
      <c r="AC36" s="183" t="str">
        <f t="shared" si="29"/>
        <v/>
      </c>
      <c r="AD36" s="185" t="str">
        <f>IF(Z36="","",IFERROR(VLOOKUP(Z36,エントリー集計データ!$A$110:$L$149,12,FALSE),""))</f>
        <v/>
      </c>
      <c r="AE36" s="42"/>
      <c r="AF36" s="383"/>
      <c r="AG36" s="385"/>
      <c r="AH36" s="387"/>
      <c r="AI36" s="105" t="str">
        <f t="shared" si="9"/>
        <v/>
      </c>
      <c r="AJ36" s="183" t="str">
        <f t="shared" si="30"/>
        <v/>
      </c>
      <c r="AK36" s="106" t="str">
        <f>IF(AG36="","",IFERROR(VLOOKUP(AG36,エントリー集計データ!$A$110:$L$149,12,FALSE),""))</f>
        <v/>
      </c>
      <c r="AL36" s="42"/>
      <c r="AM36" s="97">
        <v>28</v>
      </c>
      <c r="AN36" s="98" t="str">
        <f t="shared" si="10"/>
        <v>(未記入)</v>
      </c>
      <c r="AO36" s="94"/>
      <c r="AP36" s="383"/>
      <c r="AQ36" s="385"/>
      <c r="AR36" s="387"/>
      <c r="AS36" s="107" t="str">
        <f t="shared" si="11"/>
        <v/>
      </c>
      <c r="AT36" s="183" t="str">
        <f t="shared" si="31"/>
        <v/>
      </c>
      <c r="AU36" s="185" t="str">
        <f>IF(AQ36="","",IFERROR(VLOOKUP(AQ36,エントリー集計データ!$A$110:$L$149,12,FALSE),""))</f>
        <v/>
      </c>
      <c r="AV36" s="42"/>
      <c r="AW36" s="42"/>
      <c r="AX36" s="66">
        <v>31</v>
      </c>
      <c r="AY36" s="118" t="s">
        <v>101</v>
      </c>
      <c r="AZ36" s="67">
        <f t="shared" si="37"/>
        <v>0</v>
      </c>
      <c r="BA36" s="65">
        <f t="shared" si="39"/>
        <v>0</v>
      </c>
      <c r="BB36" s="42"/>
      <c r="BC36" s="209" t="s">
        <v>323</v>
      </c>
      <c r="BD36" s="210"/>
      <c r="BE36" s="368"/>
      <c r="BF36" s="119">
        <f>BE36*1000</f>
        <v>0</v>
      </c>
      <c r="BJ36" s="31" t="str">
        <f t="shared" si="32"/>
        <v/>
      </c>
      <c r="BK36" s="32" t="str">
        <f>IF(BJ36="","",Z35)</f>
        <v/>
      </c>
      <c r="BL36" s="35" t="str">
        <f t="shared" si="33"/>
        <v/>
      </c>
      <c r="BM36" s="32" t="str">
        <f>IF(BL36="","",AG35)</f>
        <v/>
      </c>
    </row>
    <row r="37" spans="1:65" ht="15" customHeight="1" thickBot="1">
      <c r="A37" s="100">
        <v>29</v>
      </c>
      <c r="B37" s="380"/>
      <c r="C37" s="101" t="str">
        <f t="shared" si="4"/>
        <v/>
      </c>
      <c r="D37" s="323"/>
      <c r="E37" s="323"/>
      <c r="F37" s="323" t="str">
        <f t="shared" si="5"/>
        <v/>
      </c>
      <c r="G37" s="323" t="str">
        <f t="shared" si="16"/>
        <v/>
      </c>
      <c r="H37" s="324"/>
      <c r="I37" s="325"/>
      <c r="J37" s="326"/>
      <c r="K37" s="102">
        <v>29</v>
      </c>
      <c r="L37" s="38" t="str">
        <f t="shared" si="6"/>
        <v>(未記入)</v>
      </c>
      <c r="M37" s="42"/>
      <c r="N37" s="88"/>
      <c r="O37" s="103"/>
      <c r="P37" s="90"/>
      <c r="Q37" s="40" t="str">
        <f t="shared" si="34"/>
        <v/>
      </c>
      <c r="R37" s="180" t="str">
        <f t="shared" si="35"/>
        <v/>
      </c>
      <c r="S37" s="176" t="str">
        <f>IF(O37="","",IFERROR(VLOOKUP(O37,エントリー集計データ!$A$110:$L$149,12,FALSE),""))</f>
        <v/>
      </c>
      <c r="T37" s="91" t="str">
        <f t="shared" si="36"/>
        <v/>
      </c>
      <c r="U37" s="42"/>
      <c r="V37" s="104">
        <v>29</v>
      </c>
      <c r="W37" s="98" t="str">
        <f t="shared" si="7"/>
        <v>(未記入)</v>
      </c>
      <c r="X37" s="94"/>
      <c r="Y37" s="382"/>
      <c r="Z37" s="384"/>
      <c r="AA37" s="386"/>
      <c r="AB37" s="95" t="str">
        <f t="shared" si="8"/>
        <v/>
      </c>
      <c r="AC37" s="182" t="str">
        <f t="shared" si="29"/>
        <v/>
      </c>
      <c r="AD37" s="184" t="str">
        <f>IF(Z37="","",IFERROR(VLOOKUP(Z37,エントリー集計データ!$A$110:$L$149,12,FALSE),""))</f>
        <v/>
      </c>
      <c r="AE37" s="42"/>
      <c r="AF37" s="382"/>
      <c r="AG37" s="384"/>
      <c r="AH37" s="386"/>
      <c r="AI37" s="95" t="str">
        <f t="shared" si="9"/>
        <v/>
      </c>
      <c r="AJ37" s="182" t="str">
        <f t="shared" si="30"/>
        <v/>
      </c>
      <c r="AK37" s="96" t="str">
        <f>IF(AG37="","",IFERROR(VLOOKUP(AG37,エントリー集計データ!$A$110:$L$149,12,FALSE),""))</f>
        <v/>
      </c>
      <c r="AL37" s="42"/>
      <c r="AM37" s="97">
        <v>29</v>
      </c>
      <c r="AN37" s="98" t="str">
        <f t="shared" si="10"/>
        <v>(未記入)</v>
      </c>
      <c r="AO37" s="94"/>
      <c r="AP37" s="382"/>
      <c r="AQ37" s="384"/>
      <c r="AR37" s="386"/>
      <c r="AS37" s="99" t="str">
        <f t="shared" si="11"/>
        <v/>
      </c>
      <c r="AT37" s="182" t="str">
        <f t="shared" si="31"/>
        <v/>
      </c>
      <c r="AU37" s="184" t="str">
        <f>IF(AQ37="","",IFERROR(VLOOKUP(AQ37,エントリー集計データ!$A$110:$L$149,12,FALSE),""))</f>
        <v/>
      </c>
      <c r="AV37" s="42"/>
      <c r="AW37" s="42"/>
      <c r="AX37" s="66">
        <v>32</v>
      </c>
      <c r="AY37" s="118" t="s">
        <v>102</v>
      </c>
      <c r="AZ37" s="67">
        <f t="shared" si="37"/>
        <v>0</v>
      </c>
      <c r="BA37" s="65">
        <f t="shared" si="39"/>
        <v>0</v>
      </c>
      <c r="BB37" s="42"/>
      <c r="BC37" s="211"/>
      <c r="BD37" s="212"/>
      <c r="BE37" s="120" t="s">
        <v>325</v>
      </c>
      <c r="BF37" s="121"/>
      <c r="BJ37" s="31" t="str">
        <f t="shared" si="32"/>
        <v/>
      </c>
      <c r="BK37" s="32" t="str">
        <f>IF(BJ37="","",Z38)</f>
        <v/>
      </c>
      <c r="BL37" s="35" t="str">
        <f t="shared" si="33"/>
        <v/>
      </c>
      <c r="BM37" s="32" t="str">
        <f>IF(BL37="","",AG38)</f>
        <v/>
      </c>
    </row>
    <row r="38" spans="1:65" ht="15" customHeight="1" thickBot="1">
      <c r="A38" s="100">
        <v>30</v>
      </c>
      <c r="B38" s="380"/>
      <c r="C38" s="101" t="str">
        <f t="shared" si="4"/>
        <v/>
      </c>
      <c r="D38" s="323"/>
      <c r="E38" s="323"/>
      <c r="F38" s="323" t="str">
        <f t="shared" si="5"/>
        <v/>
      </c>
      <c r="G38" s="323" t="str">
        <f t="shared" si="16"/>
        <v/>
      </c>
      <c r="H38" s="324"/>
      <c r="I38" s="325"/>
      <c r="J38" s="326"/>
      <c r="K38" s="102">
        <v>30</v>
      </c>
      <c r="L38" s="38" t="str">
        <f t="shared" si="6"/>
        <v>(未記入)</v>
      </c>
      <c r="M38" s="42"/>
      <c r="N38" s="88"/>
      <c r="O38" s="103"/>
      <c r="P38" s="90"/>
      <c r="Q38" s="40" t="str">
        <f t="shared" si="34"/>
        <v/>
      </c>
      <c r="R38" s="180" t="str">
        <f t="shared" si="35"/>
        <v/>
      </c>
      <c r="S38" s="176" t="str">
        <f>IF(O38="","",IFERROR(VLOOKUP(O38,エントリー集計データ!$A$110:$L$149,12,FALSE),""))</f>
        <v/>
      </c>
      <c r="T38" s="91" t="str">
        <f t="shared" si="36"/>
        <v/>
      </c>
      <c r="U38" s="42"/>
      <c r="V38" s="104">
        <v>30</v>
      </c>
      <c r="W38" s="98" t="str">
        <f t="shared" si="7"/>
        <v>(未記入)</v>
      </c>
      <c r="X38" s="94"/>
      <c r="Y38" s="383"/>
      <c r="Z38" s="385"/>
      <c r="AA38" s="387"/>
      <c r="AB38" s="105" t="str">
        <f t="shared" si="8"/>
        <v/>
      </c>
      <c r="AC38" s="183" t="str">
        <f t="shared" si="29"/>
        <v/>
      </c>
      <c r="AD38" s="185" t="str">
        <f>IF(Z38="","",IFERROR(VLOOKUP(Z38,エントリー集計データ!$A$110:$L$149,12,FALSE),""))</f>
        <v/>
      </c>
      <c r="AE38" s="42"/>
      <c r="AF38" s="383"/>
      <c r="AG38" s="385"/>
      <c r="AH38" s="387"/>
      <c r="AI38" s="105" t="str">
        <f t="shared" si="9"/>
        <v/>
      </c>
      <c r="AJ38" s="183" t="str">
        <f t="shared" si="30"/>
        <v/>
      </c>
      <c r="AK38" s="106" t="str">
        <f>IF(AG38="","",IFERROR(VLOOKUP(AG38,エントリー集計データ!$A$110:$L$149,12,FALSE),""))</f>
        <v/>
      </c>
      <c r="AL38" s="42"/>
      <c r="AM38" s="97">
        <v>30</v>
      </c>
      <c r="AN38" s="98" t="str">
        <f t="shared" si="10"/>
        <v>(未記入)</v>
      </c>
      <c r="AO38" s="94"/>
      <c r="AP38" s="383"/>
      <c r="AQ38" s="385"/>
      <c r="AR38" s="387"/>
      <c r="AS38" s="107" t="str">
        <f t="shared" si="11"/>
        <v/>
      </c>
      <c r="AT38" s="183" t="str">
        <f t="shared" si="31"/>
        <v/>
      </c>
      <c r="AU38" s="185" t="str">
        <f>IF(AQ38="","",IFERROR(VLOOKUP(AQ38,エントリー集計データ!$A$110:$L$149,12,FALSE),""))</f>
        <v/>
      </c>
      <c r="AV38" s="42"/>
      <c r="AW38" s="42"/>
      <c r="AX38" s="66">
        <v>33</v>
      </c>
      <c r="AY38" s="67" t="s">
        <v>103</v>
      </c>
      <c r="AZ38" s="67">
        <f t="shared" si="37"/>
        <v>0</v>
      </c>
      <c r="BA38" s="65">
        <f t="shared" si="39"/>
        <v>0</v>
      </c>
      <c r="BB38" s="42"/>
      <c r="BC38" s="42"/>
      <c r="BD38" s="42"/>
      <c r="BE38" s="42"/>
      <c r="BF38" s="42"/>
      <c r="BJ38" s="31" t="str">
        <f t="shared" si="32"/>
        <v/>
      </c>
      <c r="BK38" s="32" t="str">
        <f>IF(BJ38="","",Z37)</f>
        <v/>
      </c>
      <c r="BL38" s="35" t="str">
        <f t="shared" si="33"/>
        <v/>
      </c>
      <c r="BM38" s="32" t="str">
        <f>IF(BL38="","",AG37)</f>
        <v/>
      </c>
    </row>
    <row r="39" spans="1:65" ht="15" customHeight="1" thickTop="1">
      <c r="A39" s="100">
        <v>31</v>
      </c>
      <c r="B39" s="380"/>
      <c r="C39" s="101" t="str">
        <f t="shared" si="4"/>
        <v/>
      </c>
      <c r="D39" s="323"/>
      <c r="E39" s="323"/>
      <c r="F39" s="323" t="str">
        <f t="shared" si="5"/>
        <v/>
      </c>
      <c r="G39" s="323" t="str">
        <f t="shared" si="16"/>
        <v/>
      </c>
      <c r="H39" s="324"/>
      <c r="I39" s="325"/>
      <c r="J39" s="326"/>
      <c r="K39" s="102">
        <v>31</v>
      </c>
      <c r="L39" s="38" t="str">
        <f t="shared" si="6"/>
        <v>(未記入)</v>
      </c>
      <c r="M39" s="42"/>
      <c r="N39" s="88"/>
      <c r="O39" s="103"/>
      <c r="P39" s="90"/>
      <c r="Q39" s="40" t="str">
        <f t="shared" si="34"/>
        <v/>
      </c>
      <c r="R39" s="180" t="str">
        <f t="shared" si="35"/>
        <v/>
      </c>
      <c r="S39" s="176" t="str">
        <f>IF(O39="","",IFERROR(VLOOKUP(O39,エントリー集計データ!$A$110:$L$149,12,FALSE),""))</f>
        <v/>
      </c>
      <c r="T39" s="91" t="str">
        <f t="shared" si="36"/>
        <v/>
      </c>
      <c r="U39" s="42"/>
      <c r="V39" s="104">
        <v>31</v>
      </c>
      <c r="W39" s="98" t="str">
        <f t="shared" si="7"/>
        <v>(未記入)</v>
      </c>
      <c r="X39" s="42"/>
      <c r="Y39" s="382"/>
      <c r="Z39" s="384"/>
      <c r="AA39" s="386"/>
      <c r="AB39" s="95" t="str">
        <f t="shared" si="8"/>
        <v/>
      </c>
      <c r="AC39" s="182" t="str">
        <f t="shared" si="29"/>
        <v/>
      </c>
      <c r="AD39" s="184" t="str">
        <f>IF(Z39="","",IFERROR(VLOOKUP(Z39,エントリー集計データ!$A$110:$L$149,12,FALSE),""))</f>
        <v/>
      </c>
      <c r="AE39" s="42"/>
      <c r="AF39" s="382"/>
      <c r="AG39" s="384"/>
      <c r="AH39" s="386"/>
      <c r="AI39" s="95" t="str">
        <f t="shared" si="9"/>
        <v/>
      </c>
      <c r="AJ39" s="182" t="str">
        <f t="shared" si="30"/>
        <v/>
      </c>
      <c r="AK39" s="96" t="str">
        <f>IF(AG39="","",IFERROR(VLOOKUP(AG39,エントリー集計データ!$A$110:$L$149,12,FALSE),""))</f>
        <v/>
      </c>
      <c r="AL39" s="42"/>
      <c r="AM39" s="97">
        <v>31</v>
      </c>
      <c r="AN39" s="98" t="str">
        <f t="shared" si="10"/>
        <v>(未記入)</v>
      </c>
      <c r="AO39" s="42"/>
      <c r="AP39" s="382"/>
      <c r="AQ39" s="384"/>
      <c r="AR39" s="386"/>
      <c r="AS39" s="99" t="str">
        <f t="shared" si="11"/>
        <v/>
      </c>
      <c r="AT39" s="182" t="str">
        <f t="shared" si="31"/>
        <v/>
      </c>
      <c r="AU39" s="184" t="str">
        <f>IF(AQ39="","",IFERROR(VLOOKUP(AQ39,エントリー集計データ!$A$110:$L$149,12,FALSE),""))</f>
        <v/>
      </c>
      <c r="AV39" s="42"/>
      <c r="AW39" s="42"/>
      <c r="AX39" s="66">
        <v>34</v>
      </c>
      <c r="AY39" s="67" t="s">
        <v>104</v>
      </c>
      <c r="AZ39" s="67">
        <f t="shared" si="37"/>
        <v>0</v>
      </c>
      <c r="BA39" s="65">
        <f t="shared" si="39"/>
        <v>0</v>
      </c>
      <c r="BB39" s="42"/>
      <c r="BC39" s="193" t="s">
        <v>319</v>
      </c>
      <c r="BD39" s="194"/>
      <c r="BE39" s="194"/>
      <c r="BF39" s="195"/>
      <c r="BG39" s="4"/>
      <c r="BJ39" s="31" t="str">
        <f t="shared" si="32"/>
        <v/>
      </c>
      <c r="BK39" s="32" t="str">
        <f>IF(BJ39="","",Z40)</f>
        <v/>
      </c>
      <c r="BL39" s="35" t="str">
        <f t="shared" si="33"/>
        <v/>
      </c>
      <c r="BM39" s="32" t="str">
        <f>IF(BL39="","",AG40)</f>
        <v/>
      </c>
    </row>
    <row r="40" spans="1:65" ht="15" customHeight="1" thickBot="1">
      <c r="A40" s="100">
        <v>32</v>
      </c>
      <c r="B40" s="380"/>
      <c r="C40" s="101" t="str">
        <f t="shared" si="4"/>
        <v/>
      </c>
      <c r="D40" s="323"/>
      <c r="E40" s="323"/>
      <c r="F40" s="323" t="str">
        <f t="shared" si="5"/>
        <v/>
      </c>
      <c r="G40" s="323" t="str">
        <f t="shared" si="16"/>
        <v/>
      </c>
      <c r="H40" s="324"/>
      <c r="I40" s="325"/>
      <c r="J40" s="326"/>
      <c r="K40" s="102">
        <v>32</v>
      </c>
      <c r="L40" s="38" t="str">
        <f t="shared" si="6"/>
        <v>(未記入)</v>
      </c>
      <c r="M40" s="42"/>
      <c r="N40" s="88"/>
      <c r="O40" s="103"/>
      <c r="P40" s="90"/>
      <c r="Q40" s="40" t="str">
        <f t="shared" si="34"/>
        <v/>
      </c>
      <c r="R40" s="180" t="str">
        <f t="shared" si="35"/>
        <v/>
      </c>
      <c r="S40" s="176" t="str">
        <f>IF(O40="","",IFERROR(VLOOKUP(O40,エントリー集計データ!$A$110:$L$149,12,FALSE),""))</f>
        <v/>
      </c>
      <c r="T40" s="91" t="str">
        <f t="shared" si="36"/>
        <v/>
      </c>
      <c r="U40" s="42"/>
      <c r="V40" s="104">
        <v>32</v>
      </c>
      <c r="W40" s="98" t="str">
        <f t="shared" si="7"/>
        <v>(未記入)</v>
      </c>
      <c r="X40" s="42"/>
      <c r="Y40" s="383"/>
      <c r="Z40" s="385"/>
      <c r="AA40" s="387"/>
      <c r="AB40" s="105" t="str">
        <f t="shared" si="8"/>
        <v/>
      </c>
      <c r="AC40" s="183" t="str">
        <f t="shared" si="29"/>
        <v/>
      </c>
      <c r="AD40" s="185" t="str">
        <f>IF(Z40="","",IFERROR(VLOOKUP(Z40,エントリー集計データ!$A$110:$L$149,12,FALSE),""))</f>
        <v/>
      </c>
      <c r="AE40" s="42"/>
      <c r="AF40" s="383"/>
      <c r="AG40" s="385"/>
      <c r="AH40" s="387"/>
      <c r="AI40" s="105" t="str">
        <f t="shared" si="9"/>
        <v/>
      </c>
      <c r="AJ40" s="183" t="str">
        <f t="shared" si="30"/>
        <v/>
      </c>
      <c r="AK40" s="106" t="str">
        <f>IF(AG40="","",IFERROR(VLOOKUP(AG40,エントリー集計データ!$A$110:$L$149,12,FALSE),""))</f>
        <v/>
      </c>
      <c r="AL40" s="42"/>
      <c r="AM40" s="97">
        <v>32</v>
      </c>
      <c r="AN40" s="98" t="str">
        <f t="shared" si="10"/>
        <v>(未記入)</v>
      </c>
      <c r="AO40" s="42"/>
      <c r="AP40" s="383"/>
      <c r="AQ40" s="385"/>
      <c r="AR40" s="387"/>
      <c r="AS40" s="107" t="str">
        <f t="shared" si="11"/>
        <v/>
      </c>
      <c r="AT40" s="183" t="str">
        <f t="shared" si="31"/>
        <v/>
      </c>
      <c r="AU40" s="185" t="str">
        <f>IF(AQ40="","",IFERROR(VLOOKUP(AQ40,エントリー集計データ!$A$110:$L$149,12,FALSE),""))</f>
        <v/>
      </c>
      <c r="AV40" s="42"/>
      <c r="AW40" s="42"/>
      <c r="AX40" s="66">
        <v>35</v>
      </c>
      <c r="AY40" s="67" t="s">
        <v>105</v>
      </c>
      <c r="AZ40" s="67">
        <f t="shared" si="37"/>
        <v>0</v>
      </c>
      <c r="BA40" s="65">
        <f t="shared" si="39"/>
        <v>0</v>
      </c>
      <c r="BB40" s="42"/>
      <c r="BC40" s="196"/>
      <c r="BD40" s="197"/>
      <c r="BE40" s="197"/>
      <c r="BF40" s="198"/>
      <c r="BJ40" s="31" t="str">
        <f t="shared" si="32"/>
        <v/>
      </c>
      <c r="BK40" s="32" t="str">
        <f>IF(BJ40="","",Z39)</f>
        <v/>
      </c>
      <c r="BL40" s="35" t="str">
        <f t="shared" si="33"/>
        <v/>
      </c>
      <c r="BM40" s="32" t="str">
        <f>IF(BL40="","",AG39)</f>
        <v/>
      </c>
    </row>
    <row r="41" spans="1:65" ht="15" customHeight="1" thickBot="1">
      <c r="A41" s="100">
        <v>33</v>
      </c>
      <c r="B41" s="380"/>
      <c r="C41" s="101" t="str">
        <f t="shared" si="4"/>
        <v/>
      </c>
      <c r="D41" s="323"/>
      <c r="E41" s="323"/>
      <c r="F41" s="323" t="str">
        <f t="shared" si="5"/>
        <v/>
      </c>
      <c r="G41" s="323" t="str">
        <f t="shared" si="16"/>
        <v/>
      </c>
      <c r="H41" s="324"/>
      <c r="I41" s="325"/>
      <c r="J41" s="326"/>
      <c r="K41" s="102">
        <v>33</v>
      </c>
      <c r="L41" s="38" t="str">
        <f t="shared" si="6"/>
        <v>(未記入)</v>
      </c>
      <c r="M41" s="42"/>
      <c r="N41" s="88"/>
      <c r="O41" s="103"/>
      <c r="P41" s="90"/>
      <c r="Q41" s="40" t="str">
        <f t="shared" si="34"/>
        <v/>
      </c>
      <c r="R41" s="180" t="str">
        <f t="shared" si="35"/>
        <v/>
      </c>
      <c r="S41" s="176" t="str">
        <f>IF(O41="","",IFERROR(VLOOKUP(O41,エントリー集計データ!$A$110:$L$149,12,FALSE),""))</f>
        <v/>
      </c>
      <c r="T41" s="91" t="str">
        <f t="shared" si="36"/>
        <v/>
      </c>
      <c r="U41" s="42"/>
      <c r="V41" s="104">
        <v>33</v>
      </c>
      <c r="W41" s="98" t="str">
        <f t="shared" si="7"/>
        <v>(未記入)</v>
      </c>
      <c r="X41" s="42"/>
      <c r="Y41" s="382"/>
      <c r="Z41" s="384"/>
      <c r="AA41" s="386"/>
      <c r="AB41" s="95" t="str">
        <f t="shared" si="8"/>
        <v/>
      </c>
      <c r="AC41" s="182" t="str">
        <f t="shared" si="29"/>
        <v/>
      </c>
      <c r="AD41" s="184" t="str">
        <f>IF(Z41="","",IFERROR(VLOOKUP(Z41,エントリー集計データ!$A$110:$L$149,12,FALSE),""))</f>
        <v/>
      </c>
      <c r="AE41" s="42"/>
      <c r="AF41" s="382"/>
      <c r="AG41" s="384"/>
      <c r="AH41" s="386"/>
      <c r="AI41" s="95" t="str">
        <f t="shared" si="9"/>
        <v/>
      </c>
      <c r="AJ41" s="182" t="str">
        <f t="shared" si="30"/>
        <v/>
      </c>
      <c r="AK41" s="96" t="str">
        <f>IF(AG41="","",IFERROR(VLOOKUP(AG41,エントリー集計データ!$A$110:$L$149,12,FALSE),""))</f>
        <v/>
      </c>
      <c r="AL41" s="42"/>
      <c r="AM41" s="97">
        <v>33</v>
      </c>
      <c r="AN41" s="98" t="str">
        <f t="shared" si="10"/>
        <v>(未記入)</v>
      </c>
      <c r="AO41" s="42"/>
      <c r="AP41" s="382"/>
      <c r="AQ41" s="384"/>
      <c r="AR41" s="386"/>
      <c r="AS41" s="99" t="str">
        <f t="shared" si="11"/>
        <v/>
      </c>
      <c r="AT41" s="182" t="str">
        <f t="shared" si="31"/>
        <v/>
      </c>
      <c r="AU41" s="184" t="str">
        <f>IF(AQ41="","",IFERROR(VLOOKUP(AQ41,エントリー集計データ!$A$110:$L$149,12,FALSE),""))</f>
        <v/>
      </c>
      <c r="AV41" s="42"/>
      <c r="AW41" s="42"/>
      <c r="AX41" s="66">
        <v>36</v>
      </c>
      <c r="AY41" s="67" t="s">
        <v>106</v>
      </c>
      <c r="AZ41" s="67">
        <f t="shared" si="37"/>
        <v>0</v>
      </c>
      <c r="BA41" s="65">
        <f t="shared" si="39"/>
        <v>0</v>
      </c>
      <c r="BB41" s="42"/>
      <c r="BC41" s="191" t="s">
        <v>318</v>
      </c>
      <c r="BD41" s="192"/>
      <c r="BE41" s="192"/>
      <c r="BF41" s="369" t="s">
        <v>374</v>
      </c>
      <c r="BJ41" s="31" t="str">
        <f t="shared" si="32"/>
        <v/>
      </c>
      <c r="BK41" s="32" t="str">
        <f>IF(BJ41="","",Z42)</f>
        <v/>
      </c>
      <c r="BL41" s="35" t="str">
        <f t="shared" si="33"/>
        <v/>
      </c>
      <c r="BM41" s="32" t="str">
        <f>IF(BL41="","",AG42)</f>
        <v/>
      </c>
    </row>
    <row r="42" spans="1:65" ht="15" customHeight="1" thickBot="1">
      <c r="A42" s="100">
        <v>34</v>
      </c>
      <c r="B42" s="380"/>
      <c r="C42" s="101" t="str">
        <f t="shared" si="4"/>
        <v/>
      </c>
      <c r="D42" s="323"/>
      <c r="E42" s="323"/>
      <c r="F42" s="323" t="str">
        <f t="shared" si="5"/>
        <v/>
      </c>
      <c r="G42" s="323" t="str">
        <f t="shared" si="16"/>
        <v/>
      </c>
      <c r="H42" s="324"/>
      <c r="I42" s="325"/>
      <c r="J42" s="326"/>
      <c r="K42" s="102">
        <v>34</v>
      </c>
      <c r="L42" s="38" t="str">
        <f t="shared" si="6"/>
        <v>(未記入)</v>
      </c>
      <c r="M42" s="42"/>
      <c r="N42" s="88"/>
      <c r="O42" s="103"/>
      <c r="P42" s="90"/>
      <c r="Q42" s="40" t="str">
        <f t="shared" si="34"/>
        <v/>
      </c>
      <c r="R42" s="180" t="str">
        <f t="shared" si="35"/>
        <v/>
      </c>
      <c r="S42" s="176" t="str">
        <f>IF(O42="","",IFERROR(VLOOKUP(O42,エントリー集計データ!$A$110:$L$149,12,FALSE),""))</f>
        <v/>
      </c>
      <c r="T42" s="91" t="str">
        <f t="shared" si="36"/>
        <v/>
      </c>
      <c r="U42" s="42"/>
      <c r="V42" s="104">
        <v>34</v>
      </c>
      <c r="W42" s="98" t="str">
        <f t="shared" si="7"/>
        <v>(未記入)</v>
      </c>
      <c r="X42" s="42"/>
      <c r="Y42" s="383"/>
      <c r="Z42" s="385"/>
      <c r="AA42" s="387"/>
      <c r="AB42" s="105" t="str">
        <f t="shared" si="8"/>
        <v/>
      </c>
      <c r="AC42" s="183" t="str">
        <f t="shared" si="29"/>
        <v/>
      </c>
      <c r="AD42" s="185" t="str">
        <f>IF(Z42="","",IFERROR(VLOOKUP(Z42,エントリー集計データ!$A$110:$L$149,12,FALSE),""))</f>
        <v/>
      </c>
      <c r="AE42" s="42"/>
      <c r="AF42" s="383"/>
      <c r="AG42" s="385"/>
      <c r="AH42" s="387"/>
      <c r="AI42" s="105" t="str">
        <f t="shared" si="9"/>
        <v/>
      </c>
      <c r="AJ42" s="183" t="str">
        <f t="shared" si="30"/>
        <v/>
      </c>
      <c r="AK42" s="106" t="str">
        <f>IF(AG42="","",IFERROR(VLOOKUP(AG42,エントリー集計データ!$A$110:$L$149,12,FALSE),""))</f>
        <v/>
      </c>
      <c r="AL42" s="42"/>
      <c r="AM42" s="97">
        <v>34</v>
      </c>
      <c r="AN42" s="98" t="str">
        <f t="shared" si="10"/>
        <v>(未記入)</v>
      </c>
      <c r="AO42" s="42"/>
      <c r="AP42" s="383"/>
      <c r="AQ42" s="385"/>
      <c r="AR42" s="387"/>
      <c r="AS42" s="107" t="str">
        <f t="shared" si="11"/>
        <v/>
      </c>
      <c r="AT42" s="183" t="str">
        <f t="shared" si="31"/>
        <v/>
      </c>
      <c r="AU42" s="185" t="str">
        <f>IF(AQ42="","",IFERROR(VLOOKUP(AQ42,エントリー集計データ!$A$110:$L$149,12,FALSE),""))</f>
        <v/>
      </c>
      <c r="AV42" s="42"/>
      <c r="AW42" s="42"/>
      <c r="AX42" s="66">
        <v>37</v>
      </c>
      <c r="AY42" s="67" t="s">
        <v>107</v>
      </c>
      <c r="AZ42" s="67">
        <f t="shared" si="37"/>
        <v>0</v>
      </c>
      <c r="BA42" s="65">
        <f t="shared" si="39"/>
        <v>0</v>
      </c>
      <c r="BB42" s="42"/>
      <c r="BC42" s="122"/>
      <c r="BD42" s="123"/>
      <c r="BE42" s="124"/>
      <c r="BF42" s="125"/>
      <c r="BJ42" s="31" t="str">
        <f t="shared" si="32"/>
        <v/>
      </c>
      <c r="BK42" s="32" t="str">
        <f>IF(BJ42="","",Z41)</f>
        <v/>
      </c>
      <c r="BL42" s="35" t="str">
        <f t="shared" si="33"/>
        <v/>
      </c>
      <c r="BM42" s="32" t="str">
        <f>IF(BL42="","",AG41)</f>
        <v/>
      </c>
    </row>
    <row r="43" spans="1:65" ht="15" customHeight="1" thickBot="1">
      <c r="A43" s="100">
        <v>35</v>
      </c>
      <c r="B43" s="380"/>
      <c r="C43" s="101" t="str">
        <f t="shared" si="4"/>
        <v/>
      </c>
      <c r="D43" s="323"/>
      <c r="E43" s="323"/>
      <c r="F43" s="323" t="str">
        <f t="shared" si="5"/>
        <v/>
      </c>
      <c r="G43" s="323" t="str">
        <f t="shared" si="16"/>
        <v/>
      </c>
      <c r="H43" s="324"/>
      <c r="I43" s="325"/>
      <c r="J43" s="326"/>
      <c r="K43" s="102">
        <v>35</v>
      </c>
      <c r="L43" s="38" t="str">
        <f t="shared" si="6"/>
        <v>(未記入)</v>
      </c>
      <c r="M43" s="42"/>
      <c r="N43" s="88"/>
      <c r="O43" s="103"/>
      <c r="P43" s="90"/>
      <c r="Q43" s="40" t="str">
        <f t="shared" si="34"/>
        <v/>
      </c>
      <c r="R43" s="180" t="str">
        <f t="shared" si="35"/>
        <v/>
      </c>
      <c r="S43" s="176" t="str">
        <f>IF(O43="","",IFERROR(VLOOKUP(O43,エントリー集計データ!$A$110:$L$149,12,FALSE),""))</f>
        <v/>
      </c>
      <c r="T43" s="91" t="str">
        <f t="shared" si="36"/>
        <v/>
      </c>
      <c r="U43" s="42"/>
      <c r="V43" s="104">
        <v>35</v>
      </c>
      <c r="W43" s="98" t="str">
        <f t="shared" si="7"/>
        <v>(未記入)</v>
      </c>
      <c r="X43" s="42"/>
      <c r="Y43" s="382"/>
      <c r="Z43" s="384"/>
      <c r="AA43" s="386"/>
      <c r="AB43" s="95" t="str">
        <f t="shared" si="8"/>
        <v/>
      </c>
      <c r="AC43" s="182" t="str">
        <f t="shared" si="29"/>
        <v/>
      </c>
      <c r="AD43" s="184" t="str">
        <f>IF(Z43="","",IFERROR(VLOOKUP(Z43,エントリー集計データ!$A$110:$L$149,12,FALSE),""))</f>
        <v/>
      </c>
      <c r="AE43" s="42"/>
      <c r="AF43" s="382"/>
      <c r="AG43" s="384"/>
      <c r="AH43" s="386"/>
      <c r="AI43" s="95" t="str">
        <f t="shared" si="9"/>
        <v/>
      </c>
      <c r="AJ43" s="182" t="str">
        <f t="shared" si="30"/>
        <v/>
      </c>
      <c r="AK43" s="96" t="str">
        <f>IF(AG43="","",IFERROR(VLOOKUP(AG43,エントリー集計データ!$A$110:$L$149,12,FALSE),""))</f>
        <v/>
      </c>
      <c r="AL43" s="42"/>
      <c r="AM43" s="97">
        <v>35</v>
      </c>
      <c r="AN43" s="98" t="str">
        <f t="shared" si="10"/>
        <v>(未記入)</v>
      </c>
      <c r="AO43" s="42"/>
      <c r="AP43" s="382"/>
      <c r="AQ43" s="384"/>
      <c r="AR43" s="386"/>
      <c r="AS43" s="99" t="str">
        <f t="shared" si="11"/>
        <v/>
      </c>
      <c r="AT43" s="182" t="str">
        <f t="shared" si="31"/>
        <v/>
      </c>
      <c r="AU43" s="184" t="str">
        <f>IF(AQ43="","",IFERROR(VLOOKUP(AQ43,エントリー集計データ!$A$110:$L$149,12,FALSE),""))</f>
        <v/>
      </c>
      <c r="AV43" s="42"/>
      <c r="AW43" s="42"/>
      <c r="AX43" s="66">
        <v>38</v>
      </c>
      <c r="AY43" s="67" t="s">
        <v>108</v>
      </c>
      <c r="AZ43" s="67">
        <f t="shared" si="37"/>
        <v>0</v>
      </c>
      <c r="BA43" s="65">
        <f t="shared" si="39"/>
        <v>0</v>
      </c>
      <c r="BB43" s="42"/>
      <c r="BC43" s="42"/>
      <c r="BD43" s="42"/>
      <c r="BE43" s="42"/>
      <c r="BF43" s="42"/>
      <c r="BJ43" s="31" t="str">
        <f t="shared" si="32"/>
        <v/>
      </c>
      <c r="BK43" s="32" t="str">
        <f>IF(BJ43="","",Z44)</f>
        <v/>
      </c>
      <c r="BL43" s="35" t="str">
        <f t="shared" si="33"/>
        <v/>
      </c>
      <c r="BM43" s="32" t="str">
        <f>IF(BL43="","",AG44)</f>
        <v/>
      </c>
    </row>
    <row r="44" spans="1:65" ht="15" customHeight="1" thickTop="1" thickBot="1">
      <c r="A44" s="100">
        <v>36</v>
      </c>
      <c r="B44" s="380"/>
      <c r="C44" s="101" t="str">
        <f t="shared" si="4"/>
        <v/>
      </c>
      <c r="D44" s="323"/>
      <c r="E44" s="323"/>
      <c r="F44" s="323" t="str">
        <f t="shared" si="5"/>
        <v/>
      </c>
      <c r="G44" s="323" t="str">
        <f t="shared" si="16"/>
        <v/>
      </c>
      <c r="H44" s="324"/>
      <c r="I44" s="325"/>
      <c r="J44" s="326"/>
      <c r="K44" s="102">
        <v>36</v>
      </c>
      <c r="L44" s="38" t="str">
        <f t="shared" si="6"/>
        <v>(未記入)</v>
      </c>
      <c r="M44" s="42"/>
      <c r="N44" s="88"/>
      <c r="O44" s="103"/>
      <c r="P44" s="90"/>
      <c r="Q44" s="40" t="str">
        <f t="shared" si="34"/>
        <v/>
      </c>
      <c r="R44" s="180" t="str">
        <f t="shared" si="35"/>
        <v/>
      </c>
      <c r="S44" s="176" t="str">
        <f>IF(O44="","",IFERROR(VLOOKUP(O44,エントリー集計データ!$A$110:$L$149,12,FALSE),""))</f>
        <v/>
      </c>
      <c r="T44" s="91" t="str">
        <f t="shared" si="36"/>
        <v/>
      </c>
      <c r="U44" s="42"/>
      <c r="V44" s="104">
        <v>36</v>
      </c>
      <c r="W44" s="98" t="str">
        <f t="shared" si="7"/>
        <v>(未記入)</v>
      </c>
      <c r="X44" s="42"/>
      <c r="Y44" s="383"/>
      <c r="Z44" s="385"/>
      <c r="AA44" s="387"/>
      <c r="AB44" s="105" t="str">
        <f t="shared" si="8"/>
        <v/>
      </c>
      <c r="AC44" s="183" t="str">
        <f t="shared" si="29"/>
        <v/>
      </c>
      <c r="AD44" s="185" t="str">
        <f>IF(Z44="","",IFERROR(VLOOKUP(Z44,エントリー集計データ!$A$110:$L$149,12,FALSE),""))</f>
        <v/>
      </c>
      <c r="AE44" s="42"/>
      <c r="AF44" s="383"/>
      <c r="AG44" s="385"/>
      <c r="AH44" s="387"/>
      <c r="AI44" s="105" t="str">
        <f t="shared" si="9"/>
        <v/>
      </c>
      <c r="AJ44" s="183" t="str">
        <f t="shared" si="30"/>
        <v/>
      </c>
      <c r="AK44" s="106" t="str">
        <f>IF(AG44="","",IFERROR(VLOOKUP(AG44,エントリー集計データ!$A$110:$L$149,12,FALSE),""))</f>
        <v/>
      </c>
      <c r="AL44" s="42"/>
      <c r="AM44" s="97">
        <v>36</v>
      </c>
      <c r="AN44" s="98" t="str">
        <f t="shared" si="10"/>
        <v>(未記入)</v>
      </c>
      <c r="AO44" s="42"/>
      <c r="AP44" s="383"/>
      <c r="AQ44" s="385"/>
      <c r="AR44" s="387"/>
      <c r="AS44" s="107" t="str">
        <f t="shared" si="11"/>
        <v/>
      </c>
      <c r="AT44" s="183" t="str">
        <f t="shared" si="31"/>
        <v/>
      </c>
      <c r="AU44" s="185" t="str">
        <f>IF(AQ44="","",IFERROR(VLOOKUP(AQ44,エントリー集計データ!$A$110:$L$149,12,FALSE),""))</f>
        <v/>
      </c>
      <c r="AV44" s="42"/>
      <c r="AW44" s="42"/>
      <c r="AX44" s="108">
        <v>39</v>
      </c>
      <c r="AY44" s="109" t="s">
        <v>109</v>
      </c>
      <c r="AZ44" s="109">
        <f t="shared" si="37"/>
        <v>0</v>
      </c>
      <c r="BA44" s="110">
        <f t="shared" si="39"/>
        <v>0</v>
      </c>
      <c r="BB44" s="42"/>
      <c r="BC44" s="315" t="s">
        <v>320</v>
      </c>
      <c r="BD44" s="315"/>
      <c r="BE44" s="316"/>
      <c r="BF44" s="370" t="s">
        <v>321</v>
      </c>
      <c r="BJ44" s="31" t="str">
        <f t="shared" si="32"/>
        <v/>
      </c>
      <c r="BK44" s="32" t="str">
        <f>IF(BJ44="","",Z43)</f>
        <v/>
      </c>
      <c r="BL44" s="35" t="str">
        <f t="shared" si="33"/>
        <v/>
      </c>
      <c r="BM44" s="32" t="str">
        <f>IF(BL44="","",AG43)</f>
        <v/>
      </c>
    </row>
    <row r="45" spans="1:65" ht="15" customHeight="1" thickBot="1">
      <c r="A45" s="100">
        <v>37</v>
      </c>
      <c r="B45" s="380"/>
      <c r="C45" s="101" t="str">
        <f t="shared" si="4"/>
        <v/>
      </c>
      <c r="D45" s="323"/>
      <c r="E45" s="323"/>
      <c r="F45" s="323" t="str">
        <f t="shared" si="5"/>
        <v/>
      </c>
      <c r="G45" s="323" t="str">
        <f t="shared" si="16"/>
        <v/>
      </c>
      <c r="H45" s="324"/>
      <c r="I45" s="325"/>
      <c r="J45" s="326"/>
      <c r="K45" s="102">
        <v>37</v>
      </c>
      <c r="L45" s="38" t="str">
        <f t="shared" si="6"/>
        <v>(未記入)</v>
      </c>
      <c r="M45" s="42"/>
      <c r="N45" s="88"/>
      <c r="O45" s="103"/>
      <c r="P45" s="90"/>
      <c r="Q45" s="40" t="str">
        <f t="shared" si="34"/>
        <v/>
      </c>
      <c r="R45" s="180" t="str">
        <f t="shared" si="35"/>
        <v/>
      </c>
      <c r="S45" s="176" t="str">
        <f>IF(O45="","",IFERROR(VLOOKUP(O45,エントリー集計データ!$A$110:$L$149,12,FALSE),""))</f>
        <v/>
      </c>
      <c r="T45" s="91" t="str">
        <f t="shared" si="36"/>
        <v/>
      </c>
      <c r="U45" s="42"/>
      <c r="V45" s="104">
        <v>37</v>
      </c>
      <c r="W45" s="98" t="str">
        <f t="shared" si="7"/>
        <v>(未記入)</v>
      </c>
      <c r="X45" s="42"/>
      <c r="Y45" s="382"/>
      <c r="Z45" s="384"/>
      <c r="AA45" s="386"/>
      <c r="AB45" s="95" t="str">
        <f t="shared" si="8"/>
        <v/>
      </c>
      <c r="AC45" s="182" t="str">
        <f t="shared" si="29"/>
        <v/>
      </c>
      <c r="AD45" s="184" t="str">
        <f>IF(Z45="","",IFERROR(VLOOKUP(Z45,エントリー集計データ!$A$110:$L$149,12,FALSE),""))</f>
        <v/>
      </c>
      <c r="AE45" s="42"/>
      <c r="AF45" s="382"/>
      <c r="AG45" s="384"/>
      <c r="AH45" s="386"/>
      <c r="AI45" s="95" t="str">
        <f t="shared" si="9"/>
        <v/>
      </c>
      <c r="AJ45" s="182" t="str">
        <f t="shared" si="30"/>
        <v/>
      </c>
      <c r="AK45" s="96" t="str">
        <f>IF(AG45="","",IFERROR(VLOOKUP(AG45,エントリー集計データ!$A$110:$L$149,12,FALSE),""))</f>
        <v/>
      </c>
      <c r="AL45" s="42"/>
      <c r="AM45" s="97">
        <v>37</v>
      </c>
      <c r="AN45" s="98" t="str">
        <f t="shared" si="10"/>
        <v>(未記入)</v>
      </c>
      <c r="AO45" s="42"/>
      <c r="AP45" s="382"/>
      <c r="AQ45" s="384"/>
      <c r="AR45" s="386"/>
      <c r="AS45" s="99" t="str">
        <f t="shared" si="11"/>
        <v/>
      </c>
      <c r="AT45" s="182" t="str">
        <f t="shared" si="31"/>
        <v/>
      </c>
      <c r="AU45" s="184" t="str">
        <f>IF(AQ45="","",IFERROR(VLOOKUP(AQ45,エントリー集計データ!$A$110:$L$149,12,FALSE),""))</f>
        <v/>
      </c>
      <c r="AV45" s="42"/>
      <c r="AW45" s="42"/>
      <c r="AX45" s="42" t="s">
        <v>306</v>
      </c>
      <c r="AY45" s="42"/>
      <c r="AZ45" s="190" t="str">
        <f>AS4</f>
        <v/>
      </c>
      <c r="BA45" s="190"/>
      <c r="BB45" s="42"/>
      <c r="BC45" s="315"/>
      <c r="BD45" s="315"/>
      <c r="BE45" s="316"/>
      <c r="BF45" s="371"/>
      <c r="BJ45" s="31" t="str">
        <f t="shared" si="32"/>
        <v/>
      </c>
      <c r="BK45" s="32" t="str">
        <f>IF(BJ45="","",Z46)</f>
        <v/>
      </c>
      <c r="BL45" s="35" t="str">
        <f t="shared" si="33"/>
        <v/>
      </c>
      <c r="BM45" s="32" t="str">
        <f>IF(BL45="","",AG46)</f>
        <v/>
      </c>
    </row>
    <row r="46" spans="1:65" ht="15" customHeight="1" thickTop="1" thickBot="1">
      <c r="A46" s="100">
        <v>38</v>
      </c>
      <c r="B46" s="380"/>
      <c r="C46" s="101" t="str">
        <f t="shared" si="4"/>
        <v/>
      </c>
      <c r="D46" s="323"/>
      <c r="E46" s="323"/>
      <c r="F46" s="323" t="str">
        <f t="shared" si="5"/>
        <v/>
      </c>
      <c r="G46" s="323" t="str">
        <f t="shared" si="16"/>
        <v/>
      </c>
      <c r="H46" s="324"/>
      <c r="I46" s="325"/>
      <c r="J46" s="326"/>
      <c r="K46" s="102">
        <v>38</v>
      </c>
      <c r="L46" s="38" t="str">
        <f t="shared" si="6"/>
        <v>(未記入)</v>
      </c>
      <c r="M46" s="42"/>
      <c r="N46" s="88"/>
      <c r="O46" s="103"/>
      <c r="P46" s="90"/>
      <c r="Q46" s="40" t="str">
        <f t="shared" si="34"/>
        <v/>
      </c>
      <c r="R46" s="180" t="str">
        <f t="shared" si="35"/>
        <v/>
      </c>
      <c r="S46" s="176" t="str">
        <f>IF(O46="","",IFERROR(VLOOKUP(O46,エントリー集計データ!$A$110:$L$149,12,FALSE),""))</f>
        <v/>
      </c>
      <c r="T46" s="91" t="str">
        <f t="shared" si="36"/>
        <v/>
      </c>
      <c r="U46" s="42"/>
      <c r="V46" s="104">
        <v>38</v>
      </c>
      <c r="W46" s="98" t="str">
        <f t="shared" si="7"/>
        <v>(未記入)</v>
      </c>
      <c r="X46" s="42"/>
      <c r="Y46" s="383"/>
      <c r="Z46" s="385"/>
      <c r="AA46" s="387"/>
      <c r="AB46" s="105" t="str">
        <f t="shared" si="8"/>
        <v/>
      </c>
      <c r="AC46" s="183" t="str">
        <f t="shared" si="29"/>
        <v/>
      </c>
      <c r="AD46" s="185" t="str">
        <f>IF(Z46="","",IFERROR(VLOOKUP(Z46,エントリー集計データ!$A$110:$L$149,12,FALSE),""))</f>
        <v/>
      </c>
      <c r="AE46" s="42"/>
      <c r="AF46" s="383"/>
      <c r="AG46" s="385"/>
      <c r="AH46" s="387"/>
      <c r="AI46" s="105" t="str">
        <f t="shared" si="9"/>
        <v/>
      </c>
      <c r="AJ46" s="183" t="str">
        <f t="shared" si="30"/>
        <v/>
      </c>
      <c r="AK46" s="106" t="str">
        <f>IF(AG46="","",IFERROR(VLOOKUP(AG46,エントリー集計データ!$A$110:$L$149,12,FALSE),""))</f>
        <v/>
      </c>
      <c r="AL46" s="42"/>
      <c r="AM46" s="97">
        <v>38</v>
      </c>
      <c r="AN46" s="98" t="str">
        <f t="shared" si="10"/>
        <v>(未記入)</v>
      </c>
      <c r="AO46" s="42"/>
      <c r="AP46" s="383"/>
      <c r="AQ46" s="385"/>
      <c r="AR46" s="387"/>
      <c r="AS46" s="107" t="str">
        <f t="shared" si="11"/>
        <v/>
      </c>
      <c r="AT46" s="183" t="str">
        <f t="shared" si="31"/>
        <v/>
      </c>
      <c r="AU46" s="185" t="str">
        <f>IF(AQ46="","",IFERROR(VLOOKUP(AQ46,エントリー集計データ!$A$110:$L$149,12,FALSE),""))</f>
        <v/>
      </c>
      <c r="AV46" s="42"/>
      <c r="AW46" s="42"/>
      <c r="AX46" s="42" t="s">
        <v>307</v>
      </c>
      <c r="AY46" s="42"/>
      <c r="AZ46" s="279">
        <f>E5</f>
        <v>0</v>
      </c>
      <c r="BA46" s="280"/>
      <c r="BB46" s="42"/>
      <c r="BC46" s="311" t="s">
        <v>309</v>
      </c>
      <c r="BD46" s="42"/>
      <c r="BE46" s="42"/>
      <c r="BF46" s="42"/>
      <c r="BJ46" s="31" t="str">
        <f t="shared" si="32"/>
        <v/>
      </c>
      <c r="BK46" s="32" t="str">
        <f>IF(BJ46="","",Z45)</f>
        <v/>
      </c>
      <c r="BL46" s="35" t="str">
        <f t="shared" si="33"/>
        <v/>
      </c>
      <c r="BM46" s="32" t="str">
        <f>IF(BL46="","",AG45)</f>
        <v/>
      </c>
    </row>
    <row r="47" spans="1:65" ht="15" customHeight="1">
      <c r="A47" s="100">
        <v>39</v>
      </c>
      <c r="B47" s="380"/>
      <c r="C47" s="101" t="str">
        <f t="shared" si="4"/>
        <v/>
      </c>
      <c r="D47" s="323"/>
      <c r="E47" s="323"/>
      <c r="F47" s="327" t="str">
        <f t="shared" si="5"/>
        <v/>
      </c>
      <c r="G47" s="327" t="str">
        <f t="shared" si="16"/>
        <v/>
      </c>
      <c r="H47" s="324"/>
      <c r="I47" s="325"/>
      <c r="J47" s="326"/>
      <c r="K47" s="102">
        <v>39</v>
      </c>
      <c r="L47" s="38" t="str">
        <f t="shared" si="6"/>
        <v>(未記入)</v>
      </c>
      <c r="M47" s="42"/>
      <c r="N47" s="88"/>
      <c r="O47" s="103"/>
      <c r="P47" s="90"/>
      <c r="Q47" s="40" t="str">
        <f t="shared" si="34"/>
        <v/>
      </c>
      <c r="R47" s="180" t="str">
        <f t="shared" si="35"/>
        <v/>
      </c>
      <c r="S47" s="176" t="str">
        <f>IF(O47="","",IFERROR(VLOOKUP(O47,エントリー集計データ!$A$110:$L$149,12,FALSE),""))</f>
        <v/>
      </c>
      <c r="T47" s="91" t="str">
        <f t="shared" si="36"/>
        <v/>
      </c>
      <c r="U47" s="42"/>
      <c r="V47" s="104">
        <v>39</v>
      </c>
      <c r="W47" s="98" t="str">
        <f t="shared" si="7"/>
        <v>(未記入)</v>
      </c>
      <c r="X47" s="42"/>
      <c r="Y47" s="382"/>
      <c r="Z47" s="384"/>
      <c r="AA47" s="386"/>
      <c r="AB47" s="95" t="str">
        <f t="shared" si="8"/>
        <v/>
      </c>
      <c r="AC47" s="182" t="str">
        <f t="shared" si="29"/>
        <v/>
      </c>
      <c r="AD47" s="186" t="str">
        <f>IF(Z47="","",IFERROR(VLOOKUP(Z47,エントリー集計データ!$A$110:$L$149,12,FALSE),""))</f>
        <v/>
      </c>
      <c r="AE47" s="42"/>
      <c r="AF47" s="382"/>
      <c r="AG47" s="384"/>
      <c r="AH47" s="386"/>
      <c r="AI47" s="95" t="str">
        <f t="shared" si="9"/>
        <v/>
      </c>
      <c r="AJ47" s="182" t="str">
        <f t="shared" si="30"/>
        <v/>
      </c>
      <c r="AK47" s="96" t="str">
        <f>IF(AG47="","",IFERROR(VLOOKUP(AG47,エントリー集計データ!$A$110:$L$149,12,FALSE),""))</f>
        <v/>
      </c>
      <c r="AL47" s="42"/>
      <c r="AM47" s="97">
        <v>39</v>
      </c>
      <c r="AN47" s="98" t="str">
        <f t="shared" si="10"/>
        <v>(未記入)</v>
      </c>
      <c r="AO47" s="42"/>
      <c r="AP47" s="382"/>
      <c r="AQ47" s="384"/>
      <c r="AR47" s="386"/>
      <c r="AS47" s="99" t="str">
        <f t="shared" si="11"/>
        <v/>
      </c>
      <c r="AT47" s="182" t="str">
        <f t="shared" si="31"/>
        <v/>
      </c>
      <c r="AU47" s="184" t="str">
        <f>IF(AQ47="","",IFERROR(VLOOKUP(AQ47,エントリー集計データ!$A$110:$L$149,12,FALSE),""))</f>
        <v/>
      </c>
      <c r="AV47" s="42"/>
      <c r="AW47" s="42"/>
      <c r="AX47" s="126" t="s">
        <v>308</v>
      </c>
      <c r="AY47" s="127"/>
      <c r="AZ47" s="281">
        <f>E6</f>
        <v>0</v>
      </c>
      <c r="BA47" s="282"/>
      <c r="BB47" s="42"/>
      <c r="BC47" s="311"/>
      <c r="BD47" s="42"/>
      <c r="BE47" s="42"/>
      <c r="BF47" s="42"/>
      <c r="BJ47" s="31" t="str">
        <f t="shared" si="32"/>
        <v/>
      </c>
      <c r="BK47" s="32" t="str">
        <f>IF(BJ47="","",Z48)</f>
        <v/>
      </c>
      <c r="BL47" s="35" t="str">
        <f t="shared" si="33"/>
        <v/>
      </c>
      <c r="BM47" s="32" t="str">
        <f>IF(BL47="","",AG48)</f>
        <v/>
      </c>
    </row>
    <row r="48" spans="1:65" ht="15" customHeight="1" thickBot="1">
      <c r="A48" s="128">
        <v>40</v>
      </c>
      <c r="B48" s="381"/>
      <c r="C48" s="129" t="str">
        <f t="shared" si="4"/>
        <v/>
      </c>
      <c r="D48" s="328"/>
      <c r="E48" s="328"/>
      <c r="F48" s="328" t="str">
        <f t="shared" si="5"/>
        <v/>
      </c>
      <c r="G48" s="328" t="str">
        <f t="shared" si="16"/>
        <v/>
      </c>
      <c r="H48" s="329"/>
      <c r="I48" s="330"/>
      <c r="J48" s="331"/>
      <c r="K48" s="130">
        <v>40</v>
      </c>
      <c r="L48" s="131" t="str">
        <f t="shared" si="6"/>
        <v>(未記入)</v>
      </c>
      <c r="M48" s="42"/>
      <c r="N48" s="88"/>
      <c r="O48" s="103"/>
      <c r="P48" s="90"/>
      <c r="Q48" s="40" t="str">
        <f t="shared" si="34"/>
        <v/>
      </c>
      <c r="R48" s="180" t="str">
        <f t="shared" si="35"/>
        <v/>
      </c>
      <c r="S48" s="176" t="str">
        <f>IF(O48="","",IFERROR(VLOOKUP(O48,エントリー集計データ!$A$110:$L$149,12,FALSE),""))</f>
        <v/>
      </c>
      <c r="T48" s="91" t="str">
        <f t="shared" si="36"/>
        <v/>
      </c>
      <c r="U48" s="42"/>
      <c r="V48" s="132">
        <v>40</v>
      </c>
      <c r="W48" s="133" t="str">
        <f t="shared" si="7"/>
        <v>(未記入)</v>
      </c>
      <c r="X48" s="42"/>
      <c r="Y48" s="383"/>
      <c r="Z48" s="385"/>
      <c r="AA48" s="387"/>
      <c r="AB48" s="134" t="str">
        <f t="shared" si="8"/>
        <v/>
      </c>
      <c r="AC48" s="183" t="str">
        <f t="shared" si="29"/>
        <v/>
      </c>
      <c r="AD48" s="185" t="str">
        <f>IF(Z48="","",IFERROR(VLOOKUP(Z48,エントリー集計データ!$A$110:$L$149,12,FALSE),""))</f>
        <v/>
      </c>
      <c r="AE48" s="42"/>
      <c r="AF48" s="383"/>
      <c r="AG48" s="385"/>
      <c r="AH48" s="387"/>
      <c r="AI48" s="134" t="str">
        <f t="shared" si="9"/>
        <v/>
      </c>
      <c r="AJ48" s="183" t="str">
        <f t="shared" si="30"/>
        <v/>
      </c>
      <c r="AK48" s="106" t="str">
        <f>IF(AG48="","",IFERROR(VLOOKUP(AG48,エントリー集計データ!$A$110:$L$149,12,FALSE),""))</f>
        <v/>
      </c>
      <c r="AL48" s="42"/>
      <c r="AM48" s="135">
        <v>40</v>
      </c>
      <c r="AN48" s="133" t="str">
        <f t="shared" si="10"/>
        <v>(未記入)</v>
      </c>
      <c r="AO48" s="42"/>
      <c r="AP48" s="383"/>
      <c r="AQ48" s="385"/>
      <c r="AR48" s="387"/>
      <c r="AS48" s="136" t="str">
        <f t="shared" si="11"/>
        <v/>
      </c>
      <c r="AT48" s="183" t="str">
        <f t="shared" si="31"/>
        <v/>
      </c>
      <c r="AU48" s="185" t="str">
        <f>IF(AQ48="","",IFERROR(VLOOKUP(AQ48,エントリー集計データ!$A$110:$L$149,12,FALSE),""))</f>
        <v/>
      </c>
      <c r="AV48" s="42"/>
      <c r="AW48" s="42"/>
      <c r="AX48" s="42"/>
      <c r="AY48" s="42"/>
      <c r="AZ48" s="317"/>
      <c r="BA48" s="317"/>
      <c r="BB48" s="42"/>
      <c r="BC48" s="37"/>
      <c r="BD48" s="42"/>
      <c r="BE48" s="42"/>
      <c r="BF48" s="37"/>
      <c r="BJ48" s="33" t="str">
        <f t="shared" si="32"/>
        <v/>
      </c>
      <c r="BK48" s="34" t="str">
        <f>IF(BJ48="","",Z47)</f>
        <v/>
      </c>
      <c r="BL48" s="36" t="str">
        <f t="shared" si="33"/>
        <v/>
      </c>
      <c r="BM48" s="34" t="str">
        <f>IF(BL48="","",AG47)</f>
        <v/>
      </c>
    </row>
    <row r="49" spans="1:61" ht="15" customHeight="1">
      <c r="A49" s="137"/>
      <c r="B49" s="137"/>
      <c r="C49" s="137"/>
      <c r="D49" s="138"/>
      <c r="E49" s="138"/>
      <c r="F49" s="138"/>
      <c r="G49" s="138"/>
      <c r="H49" s="139"/>
      <c r="I49" s="140"/>
      <c r="J49" s="140"/>
      <c r="K49" s="141"/>
      <c r="L49" s="142"/>
      <c r="M49" s="42"/>
      <c r="N49" s="88"/>
      <c r="O49" s="103"/>
      <c r="P49" s="90"/>
      <c r="Q49" s="40" t="str">
        <f t="shared" si="34"/>
        <v/>
      </c>
      <c r="R49" s="180" t="str">
        <f t="shared" si="35"/>
        <v/>
      </c>
      <c r="S49" s="176" t="str">
        <f>IF(O49="","",IFERROR(VLOOKUP(O49,エントリー集計データ!$A$110:$L$149,12,FALSE),""))</f>
        <v/>
      </c>
      <c r="T49" s="91" t="str">
        <f t="shared" si="36"/>
        <v/>
      </c>
      <c r="U49" s="42"/>
      <c r="V49" s="37"/>
      <c r="W49" s="42"/>
      <c r="X49" s="42"/>
      <c r="Y49" s="143"/>
      <c r="Z49" s="42"/>
      <c r="AA49" s="42"/>
      <c r="AB49" s="42"/>
      <c r="AC49" s="42"/>
      <c r="AD49" s="42"/>
      <c r="AE49" s="42"/>
      <c r="AF49" s="143"/>
      <c r="AG49" s="42"/>
      <c r="AH49" s="42"/>
      <c r="AI49" s="42"/>
      <c r="AJ49" s="42"/>
      <c r="AK49" s="42"/>
      <c r="AL49" s="144"/>
      <c r="AM49" s="37"/>
      <c r="AN49" s="42"/>
      <c r="AO49" s="42"/>
      <c r="AP49" s="42"/>
      <c r="AQ49" s="42"/>
      <c r="AR49" s="42"/>
      <c r="AS49" s="42"/>
      <c r="AT49" s="42"/>
      <c r="AU49" s="42"/>
      <c r="AV49" s="42"/>
      <c r="AW49" s="42"/>
      <c r="AX49" s="42"/>
      <c r="AY49" s="42"/>
      <c r="AZ49" s="42"/>
      <c r="BA49" s="42"/>
      <c r="BB49" s="42"/>
      <c r="BC49" s="42"/>
      <c r="BD49" s="42"/>
      <c r="BE49" s="42"/>
      <c r="BF49" s="42"/>
    </row>
    <row r="50" spans="1:61" ht="15" customHeight="1" thickBot="1">
      <c r="A50" s="145"/>
      <c r="B50" s="145"/>
      <c r="C50" s="145" t="s">
        <v>28</v>
      </c>
      <c r="D50" s="146"/>
      <c r="E50" s="146"/>
      <c r="F50" s="146"/>
      <c r="G50" s="146"/>
      <c r="H50" s="147"/>
      <c r="I50" s="148"/>
      <c r="J50" s="148"/>
      <c r="K50" s="149"/>
      <c r="L50" s="87"/>
      <c r="M50" s="42"/>
      <c r="N50" s="88"/>
      <c r="O50" s="150"/>
      <c r="P50" s="151"/>
      <c r="Q50" s="152" t="str">
        <f t="shared" si="34"/>
        <v/>
      </c>
      <c r="R50" s="181" t="str">
        <f t="shared" si="35"/>
        <v/>
      </c>
      <c r="S50" s="177" t="str">
        <f>IF(O50="","",IFERROR(VLOOKUP(O50,エントリー集計データ!$A$110:$L$149,12,FALSE),""))</f>
        <v/>
      </c>
      <c r="T50" s="91" t="str">
        <f t="shared" si="36"/>
        <v/>
      </c>
      <c r="U50" s="42"/>
      <c r="V50" s="37"/>
      <c r="W50" s="42"/>
      <c r="X50" s="42"/>
      <c r="Y50" s="143"/>
      <c r="Z50" s="42"/>
      <c r="AA50" s="42"/>
      <c r="AB50" s="42"/>
      <c r="AC50" s="42"/>
      <c r="AD50" s="42"/>
      <c r="AE50" s="42"/>
      <c r="AF50" s="143"/>
      <c r="AG50" s="42"/>
      <c r="AH50" s="42"/>
      <c r="AI50" s="42"/>
      <c r="AJ50" s="42"/>
      <c r="AK50" s="42"/>
      <c r="AL50" s="144"/>
      <c r="AM50" s="37"/>
      <c r="AN50" s="42"/>
      <c r="AO50" s="42"/>
      <c r="AP50" s="42"/>
      <c r="AQ50" s="42"/>
      <c r="AR50" s="42"/>
      <c r="AS50" s="42"/>
      <c r="AT50" s="42"/>
      <c r="AU50" s="42"/>
      <c r="AV50" s="42"/>
      <c r="AW50" s="42"/>
      <c r="AX50" s="42"/>
      <c r="AY50" s="42"/>
      <c r="AZ50" s="42"/>
      <c r="BA50" s="42"/>
      <c r="BB50" s="42"/>
      <c r="BC50" s="42"/>
      <c r="BD50" s="56"/>
      <c r="BE50" s="56"/>
      <c r="BF50" s="55"/>
    </row>
    <row r="51" spans="1:61" ht="15" customHeight="1" thickBot="1">
      <c r="A51" s="145"/>
      <c r="B51" s="145"/>
      <c r="C51" s="37"/>
      <c r="D51" s="37"/>
      <c r="E51" s="37"/>
      <c r="F51" s="37"/>
      <c r="G51" s="37"/>
      <c r="H51" s="37"/>
      <c r="I51" s="37"/>
      <c r="J51" s="37"/>
      <c r="K51" s="37"/>
      <c r="L51" s="42"/>
      <c r="M51" s="42"/>
      <c r="N51" s="230" t="s">
        <v>138</v>
      </c>
      <c r="O51" s="232" t="s">
        <v>11</v>
      </c>
      <c r="P51" s="234" t="s">
        <v>310</v>
      </c>
      <c r="Q51" s="236" t="s">
        <v>329</v>
      </c>
      <c r="R51" s="238" t="s">
        <v>135</v>
      </c>
      <c r="S51" s="292" t="s">
        <v>373</v>
      </c>
      <c r="T51" s="91"/>
      <c r="U51" s="42"/>
      <c r="V51" s="37"/>
      <c r="W51" s="42"/>
      <c r="X51" s="42"/>
      <c r="Y51" s="143"/>
      <c r="Z51" s="42"/>
      <c r="AA51" s="42"/>
      <c r="AB51" s="42"/>
      <c r="AC51" s="42"/>
      <c r="AD51" s="42"/>
      <c r="AE51" s="42"/>
      <c r="AF51" s="143"/>
      <c r="AG51" s="42"/>
      <c r="AH51" s="42"/>
      <c r="AI51" s="42"/>
      <c r="AJ51" s="42"/>
      <c r="AK51" s="42"/>
      <c r="AL51" s="144"/>
      <c r="AM51" s="37"/>
      <c r="AN51" s="42"/>
      <c r="AO51" s="42"/>
      <c r="AP51" s="143"/>
      <c r="AQ51" s="42"/>
      <c r="AR51" s="42"/>
      <c r="AS51" s="42"/>
      <c r="AT51" s="42"/>
      <c r="AU51" s="42"/>
      <c r="AV51" s="42"/>
      <c r="AW51" s="42"/>
      <c r="AX51" s="42"/>
      <c r="AY51" s="42"/>
      <c r="AZ51" s="42"/>
      <c r="BA51" s="42"/>
      <c r="BB51" s="42"/>
      <c r="BC51" s="42"/>
      <c r="BD51" s="56"/>
      <c r="BE51" s="56"/>
      <c r="BF51" s="55"/>
      <c r="BI51" s="3"/>
    </row>
    <row r="52" spans="1:61" ht="15" customHeight="1" thickBot="1">
      <c r="A52" s="145"/>
      <c r="B52" s="145"/>
      <c r="C52" s="37"/>
      <c r="D52" s="37"/>
      <c r="E52" s="37"/>
      <c r="F52" s="37"/>
      <c r="G52" s="37"/>
      <c r="H52" s="37"/>
      <c r="I52" s="37"/>
      <c r="J52" s="37"/>
      <c r="K52" s="37"/>
      <c r="L52" s="42"/>
      <c r="M52" s="42"/>
      <c r="N52" s="231"/>
      <c r="O52" s="233"/>
      <c r="P52" s="235"/>
      <c r="Q52" s="237"/>
      <c r="R52" s="239"/>
      <c r="S52" s="293"/>
      <c r="T52" s="91"/>
      <c r="U52" s="42"/>
      <c r="V52" s="37"/>
      <c r="W52" s="199" t="s">
        <v>365</v>
      </c>
      <c r="X52" s="200"/>
      <c r="Y52" s="200"/>
      <c r="Z52" s="200"/>
      <c r="AA52" s="153"/>
      <c r="AB52" s="153"/>
      <c r="AC52" s="153"/>
      <c r="AD52" s="153"/>
      <c r="AE52" s="153"/>
      <c r="AF52" s="154"/>
      <c r="AG52" s="42"/>
      <c r="AH52" s="42"/>
      <c r="AI52" s="42"/>
      <c r="AJ52" s="42"/>
      <c r="AK52" s="42"/>
      <c r="AL52" s="144"/>
      <c r="AM52" s="37"/>
      <c r="AN52" s="42"/>
      <c r="AO52" s="42"/>
      <c r="AP52" s="143"/>
      <c r="AQ52" s="42"/>
      <c r="AR52" s="42"/>
      <c r="AS52" s="42"/>
      <c r="AT52" s="42"/>
      <c r="AU52" s="42"/>
      <c r="AV52" s="42"/>
      <c r="AW52" s="42"/>
      <c r="AX52" s="199" t="s">
        <v>365</v>
      </c>
      <c r="AY52" s="200"/>
      <c r="AZ52" s="200"/>
      <c r="BA52" s="200"/>
      <c r="BB52" s="153"/>
      <c r="BC52" s="153"/>
      <c r="BD52" s="153"/>
      <c r="BE52" s="153"/>
      <c r="BF52" s="154"/>
    </row>
    <row r="53" spans="1:61" ht="15" customHeight="1">
      <c r="A53" s="145"/>
      <c r="B53" s="189" t="s">
        <v>362</v>
      </c>
      <c r="C53" s="189"/>
      <c r="D53" s="189"/>
      <c r="E53" s="37"/>
      <c r="F53" s="37"/>
      <c r="G53" s="37"/>
      <c r="H53" s="37"/>
      <c r="I53" s="37"/>
      <c r="J53" s="37"/>
      <c r="K53" s="37"/>
      <c r="L53" s="42"/>
      <c r="M53" s="42"/>
      <c r="N53" s="155"/>
      <c r="O53" s="156"/>
      <c r="P53" s="157"/>
      <c r="Q53" s="39" t="str">
        <f>IF(O53="","",IFERROR(VLOOKUP(O53,$A$9:$L$48,12,FALSE),""))</f>
        <v/>
      </c>
      <c r="R53" s="179" t="str">
        <f t="shared" ref="R53:R56" si="40">IF(O53="","",IFERROR(VLOOKUP(O53,$A$9:$L$48,3,FALSE),""))</f>
        <v/>
      </c>
      <c r="S53" s="178" t="str">
        <f>IF(O53="","",IFERROR(VLOOKUP(O53,エントリー集計データ!$A$110:$L$149,12,FALSE),""))</f>
        <v/>
      </c>
      <c r="T53" s="91" t="str">
        <f>IF(O53="","",IFERROR(VLOOKUP(O53,$BJ$9:$BK$48,2,FALSE),""))</f>
        <v/>
      </c>
      <c r="U53" s="42"/>
      <c r="V53" s="37"/>
      <c r="W53" s="201"/>
      <c r="X53" s="202"/>
      <c r="Y53" s="202"/>
      <c r="Z53" s="202"/>
      <c r="AA53" s="158"/>
      <c r="AB53" s="158"/>
      <c r="AC53" s="158"/>
      <c r="AD53" s="158"/>
      <c r="AE53" s="158"/>
      <c r="AF53" s="159"/>
      <c r="AG53" s="42"/>
      <c r="AH53" s="42"/>
      <c r="AI53" s="42"/>
      <c r="AJ53" s="42"/>
      <c r="AK53" s="42"/>
      <c r="AL53" s="144"/>
      <c r="AM53" s="37"/>
      <c r="AN53" s="42"/>
      <c r="AO53" s="42"/>
      <c r="AP53" s="143"/>
      <c r="AQ53" s="42"/>
      <c r="AR53" s="42"/>
      <c r="AS53" s="42"/>
      <c r="AT53" s="42"/>
      <c r="AU53" s="42"/>
      <c r="AV53" s="42"/>
      <c r="AW53" s="42"/>
      <c r="AX53" s="201"/>
      <c r="AY53" s="202"/>
      <c r="AZ53" s="202"/>
      <c r="BA53" s="202"/>
      <c r="BB53" s="158"/>
      <c r="BC53" s="158"/>
      <c r="BD53" s="158"/>
      <c r="BE53" s="158"/>
      <c r="BF53" s="159"/>
    </row>
    <row r="54" spans="1:61">
      <c r="A54" s="37"/>
      <c r="B54" s="189"/>
      <c r="C54" s="189"/>
      <c r="D54" s="189"/>
      <c r="E54" s="37"/>
      <c r="F54" s="37"/>
      <c r="G54" s="37"/>
      <c r="H54" s="37"/>
      <c r="I54" s="37"/>
      <c r="J54" s="37"/>
      <c r="K54" s="37"/>
      <c r="L54" s="42"/>
      <c r="M54" s="42"/>
      <c r="N54" s="160"/>
      <c r="O54" s="103"/>
      <c r="P54" s="161"/>
      <c r="Q54" s="40" t="str">
        <f>IF(O54="","",IFERROR(VLOOKUP(O54,$A$9:$L$48,12,FALSE),""))</f>
        <v/>
      </c>
      <c r="R54" s="180" t="str">
        <f t="shared" si="40"/>
        <v/>
      </c>
      <c r="S54" s="176" t="str">
        <f>IF(O54="","",IFERROR(VLOOKUP(O54,エントリー集計データ!$A$110:$L$149,12,FALSE),""))</f>
        <v/>
      </c>
      <c r="T54" s="91" t="str">
        <f>IF(O54="","",IFERROR(VLOOKUP(O54,$BJ$9:$BK$48,2,FALSE),""))</f>
        <v/>
      </c>
      <c r="U54" s="42"/>
      <c r="V54" s="37"/>
      <c r="W54" s="203" t="s">
        <v>366</v>
      </c>
      <c r="X54" s="204"/>
      <c r="Y54" s="204"/>
      <c r="Z54" s="204"/>
      <c r="AA54" s="204"/>
      <c r="AB54" s="204"/>
      <c r="AC54" s="204"/>
      <c r="AD54" s="204"/>
      <c r="AE54" s="204"/>
      <c r="AF54" s="205"/>
      <c r="AG54" s="42"/>
      <c r="AH54" s="42"/>
      <c r="AI54" s="42"/>
      <c r="AJ54" s="42"/>
      <c r="AK54" s="42"/>
      <c r="AL54" s="42"/>
      <c r="AM54" s="37"/>
      <c r="AN54" s="42"/>
      <c r="AO54" s="42"/>
      <c r="AP54" s="143"/>
      <c r="AQ54" s="42"/>
      <c r="AR54" s="42"/>
      <c r="AS54" s="42"/>
      <c r="AT54" s="42"/>
      <c r="AU54" s="42"/>
      <c r="AV54" s="42"/>
      <c r="AW54" s="42"/>
      <c r="AX54" s="203" t="s">
        <v>366</v>
      </c>
      <c r="AY54" s="204"/>
      <c r="AZ54" s="204"/>
      <c r="BA54" s="204"/>
      <c r="BB54" s="204"/>
      <c r="BC54" s="204"/>
      <c r="BD54" s="204"/>
      <c r="BE54" s="204"/>
      <c r="BF54" s="205"/>
    </row>
    <row r="55" spans="1:61">
      <c r="A55" s="37"/>
      <c r="B55" s="342" t="s">
        <v>377</v>
      </c>
      <c r="C55" s="297"/>
      <c r="D55" s="37"/>
      <c r="E55" s="37"/>
      <c r="F55" s="37"/>
      <c r="G55" s="37"/>
      <c r="H55" s="37"/>
      <c r="I55" s="37"/>
      <c r="J55" s="37"/>
      <c r="K55" s="37"/>
      <c r="L55" s="42"/>
      <c r="M55" s="42"/>
      <c r="N55" s="160"/>
      <c r="O55" s="103"/>
      <c r="P55" s="161"/>
      <c r="Q55" s="40" t="str">
        <f>IF(O55="","",IFERROR(VLOOKUP(O55,$A$9:$L$48,12,FALSE),""))</f>
        <v/>
      </c>
      <c r="R55" s="180" t="str">
        <f t="shared" si="40"/>
        <v/>
      </c>
      <c r="S55" s="176" t="str">
        <f>IF(O55="","",IFERROR(VLOOKUP(O55,エントリー集計データ!$A$110:$L$149,12,FALSE),""))</f>
        <v/>
      </c>
      <c r="T55" s="91" t="str">
        <f>IF(O55="","",IFERROR(VLOOKUP(O55,$BJ$9:$BK$48,2,FALSE),""))</f>
        <v/>
      </c>
      <c r="U55" s="42"/>
      <c r="V55" s="37"/>
      <c r="W55" s="203"/>
      <c r="X55" s="204"/>
      <c r="Y55" s="204"/>
      <c r="Z55" s="204"/>
      <c r="AA55" s="204"/>
      <c r="AB55" s="204"/>
      <c r="AC55" s="204"/>
      <c r="AD55" s="204"/>
      <c r="AE55" s="204"/>
      <c r="AF55" s="205"/>
      <c r="AG55" s="42"/>
      <c r="AH55" s="42"/>
      <c r="AI55" s="42"/>
      <c r="AJ55" s="42"/>
      <c r="AK55" s="42"/>
      <c r="AL55" s="42"/>
      <c r="AM55" s="37"/>
      <c r="AN55" s="42"/>
      <c r="AO55" s="42"/>
      <c r="AP55" s="143"/>
      <c r="AQ55" s="42"/>
      <c r="AR55" s="42"/>
      <c r="AS55" s="42"/>
      <c r="AT55" s="42"/>
      <c r="AU55" s="42"/>
      <c r="AV55" s="42"/>
      <c r="AW55" s="42"/>
      <c r="AX55" s="203"/>
      <c r="AY55" s="204"/>
      <c r="AZ55" s="204"/>
      <c r="BA55" s="204"/>
      <c r="BB55" s="204"/>
      <c r="BC55" s="204"/>
      <c r="BD55" s="204"/>
      <c r="BE55" s="204"/>
      <c r="BF55" s="205"/>
    </row>
    <row r="56" spans="1:61" ht="13.5" customHeight="1">
      <c r="A56" s="37"/>
      <c r="B56" s="297"/>
      <c r="C56" s="297"/>
      <c r="D56" s="37"/>
      <c r="E56" s="37"/>
      <c r="F56" s="37"/>
      <c r="G56" s="37"/>
      <c r="H56" s="37"/>
      <c r="I56" s="37"/>
      <c r="J56" s="37"/>
      <c r="K56" s="37"/>
      <c r="L56" s="42"/>
      <c r="M56" s="42"/>
      <c r="N56" s="160"/>
      <c r="O56" s="103"/>
      <c r="P56" s="161"/>
      <c r="Q56" s="40" t="str">
        <f>IF(O56="","",IFERROR(VLOOKUP(O56,$A$9:$L$48,12,FALSE),""))</f>
        <v/>
      </c>
      <c r="R56" s="180" t="str">
        <f t="shared" si="40"/>
        <v/>
      </c>
      <c r="S56" s="176" t="str">
        <f>IF(O56="","",IFERROR(VLOOKUP(O56,エントリー集計データ!$A$110:$L$149,12,FALSE),""))</f>
        <v/>
      </c>
      <c r="T56" s="91" t="str">
        <f>IF(O56="","",IFERROR(VLOOKUP(O56,$BJ$9:$BK$48,2,FALSE),""))</f>
        <v/>
      </c>
      <c r="U56" s="42"/>
      <c r="V56" s="37"/>
      <c r="W56" s="203"/>
      <c r="X56" s="204"/>
      <c r="Y56" s="204"/>
      <c r="Z56" s="204"/>
      <c r="AA56" s="204"/>
      <c r="AB56" s="204"/>
      <c r="AC56" s="204"/>
      <c r="AD56" s="204"/>
      <c r="AE56" s="204"/>
      <c r="AF56" s="205"/>
      <c r="AG56" s="42"/>
      <c r="AH56" s="42"/>
      <c r="AI56" s="42"/>
      <c r="AJ56" s="42"/>
      <c r="AK56" s="42"/>
      <c r="AL56" s="42"/>
      <c r="AM56" s="37"/>
      <c r="AN56" s="42"/>
      <c r="AO56" s="42"/>
      <c r="AP56" s="143"/>
      <c r="AQ56" s="42"/>
      <c r="AR56" s="42"/>
      <c r="AS56" s="42"/>
      <c r="AT56" s="42"/>
      <c r="AU56" s="42"/>
      <c r="AV56" s="42"/>
      <c r="AW56" s="42"/>
      <c r="AX56" s="203"/>
      <c r="AY56" s="204"/>
      <c r="AZ56" s="204"/>
      <c r="BA56" s="204"/>
      <c r="BB56" s="204"/>
      <c r="BC56" s="204"/>
      <c r="BD56" s="204"/>
      <c r="BE56" s="204"/>
      <c r="BF56" s="205"/>
    </row>
    <row r="57" spans="1:61" ht="14.25" customHeight="1" thickBot="1">
      <c r="A57" s="37"/>
      <c r="B57" s="297"/>
      <c r="C57" s="297"/>
      <c r="D57" s="37"/>
      <c r="E57" s="37"/>
      <c r="F57" s="37"/>
      <c r="G57" s="37"/>
      <c r="H57" s="37"/>
      <c r="I57" s="37"/>
      <c r="J57" s="37"/>
      <c r="K57" s="37"/>
      <c r="L57" s="42"/>
      <c r="M57" s="42"/>
      <c r="N57" s="162"/>
      <c r="O57" s="150"/>
      <c r="P57" s="151"/>
      <c r="Q57" s="152" t="str">
        <f>IF(O57="","",IFERROR(VLOOKUP(O57,$A$9:$L$48,12,FALSE),""))</f>
        <v/>
      </c>
      <c r="R57" s="181" t="str">
        <f t="shared" ref="R57" si="41">IF(O57="","",IFERROR(VLOOKUP(O57,$A$9:$L$48,3,FALSE),""))</f>
        <v/>
      </c>
      <c r="S57" s="177" t="str">
        <f>IF(O57="","",IFERROR(VLOOKUP(O57,エントリー集計データ!$A$110:$L$149,12,FALSE),""))</f>
        <v/>
      </c>
      <c r="T57" s="91" t="str">
        <f>IF(O57="","",IFERROR(VLOOKUP(O57,$BJ$9:$BK$48,2,FALSE),""))</f>
        <v/>
      </c>
      <c r="U57" s="42"/>
      <c r="V57" s="37"/>
      <c r="W57" s="203"/>
      <c r="X57" s="204"/>
      <c r="Y57" s="204"/>
      <c r="Z57" s="204"/>
      <c r="AA57" s="204"/>
      <c r="AB57" s="204"/>
      <c r="AC57" s="204"/>
      <c r="AD57" s="204"/>
      <c r="AE57" s="204"/>
      <c r="AF57" s="205"/>
      <c r="AG57" s="42"/>
      <c r="AH57" s="42"/>
      <c r="AI57" s="42"/>
      <c r="AJ57" s="42"/>
      <c r="AK57" s="42"/>
      <c r="AL57" s="42"/>
      <c r="AM57" s="37"/>
      <c r="AN57" s="42"/>
      <c r="AO57" s="42"/>
      <c r="AP57" s="143"/>
      <c r="AQ57" s="42"/>
      <c r="AR57" s="42"/>
      <c r="AS57" s="42"/>
      <c r="AT57" s="42"/>
      <c r="AU57" s="42"/>
      <c r="AV57" s="42"/>
      <c r="AW57" s="42"/>
      <c r="AX57" s="203"/>
      <c r="AY57" s="204"/>
      <c r="AZ57" s="204"/>
      <c r="BA57" s="204"/>
      <c r="BB57" s="204"/>
      <c r="BC57" s="204"/>
      <c r="BD57" s="204"/>
      <c r="BE57" s="204"/>
      <c r="BF57" s="205"/>
    </row>
    <row r="58" spans="1:61" ht="14.25" thickBot="1">
      <c r="A58" s="37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37"/>
      <c r="W58" s="203"/>
      <c r="X58" s="204"/>
      <c r="Y58" s="204"/>
      <c r="Z58" s="204"/>
      <c r="AA58" s="204"/>
      <c r="AB58" s="204"/>
      <c r="AC58" s="204"/>
      <c r="AD58" s="204"/>
      <c r="AE58" s="204"/>
      <c r="AF58" s="205"/>
      <c r="AG58" s="42"/>
      <c r="AH58" s="42"/>
      <c r="AI58" s="42"/>
      <c r="AJ58" s="42"/>
      <c r="AK58" s="42"/>
      <c r="AL58" s="42"/>
      <c r="AM58" s="37"/>
      <c r="AN58" s="42"/>
      <c r="AO58" s="42"/>
      <c r="AP58" s="42"/>
      <c r="AQ58" s="42"/>
      <c r="AR58" s="42"/>
      <c r="AS58" s="42"/>
      <c r="AT58" s="42"/>
      <c r="AU58" s="42"/>
      <c r="AV58" s="42"/>
      <c r="AW58" s="42"/>
      <c r="AX58" s="203"/>
      <c r="AY58" s="204"/>
      <c r="AZ58" s="204"/>
      <c r="BA58" s="204"/>
      <c r="BB58" s="204"/>
      <c r="BC58" s="204"/>
      <c r="BD58" s="204"/>
      <c r="BE58" s="204"/>
      <c r="BF58" s="205"/>
    </row>
    <row r="59" spans="1:61">
      <c r="A59" s="37"/>
      <c r="B59" s="338" t="s">
        <v>376</v>
      </c>
      <c r="C59" s="339"/>
      <c r="D59" s="52"/>
      <c r="E59" s="332" t="s">
        <v>375</v>
      </c>
      <c r="F59" s="333"/>
      <c r="G59" s="333"/>
      <c r="H59" s="333"/>
      <c r="I59" s="333"/>
      <c r="J59" s="333"/>
      <c r="K59" s="333"/>
      <c r="L59" s="333"/>
      <c r="M59" s="333"/>
      <c r="N59" s="333"/>
      <c r="O59" s="333"/>
      <c r="P59" s="333"/>
      <c r="Q59" s="333"/>
      <c r="R59" s="333"/>
      <c r="S59" s="333"/>
      <c r="T59" s="333"/>
      <c r="U59" s="334"/>
      <c r="V59" s="37"/>
      <c r="W59" s="203"/>
      <c r="X59" s="204"/>
      <c r="Y59" s="204"/>
      <c r="Z59" s="204"/>
      <c r="AA59" s="204"/>
      <c r="AB59" s="204"/>
      <c r="AC59" s="204"/>
      <c r="AD59" s="204"/>
      <c r="AE59" s="204"/>
      <c r="AF59" s="205"/>
      <c r="AG59" s="42"/>
      <c r="AH59" s="42"/>
      <c r="AI59" s="42"/>
      <c r="AJ59" s="42"/>
      <c r="AK59" s="42"/>
      <c r="AL59" s="42"/>
      <c r="AM59" s="37"/>
      <c r="AN59" s="42"/>
      <c r="AO59" s="42"/>
      <c r="AP59" s="42"/>
      <c r="AQ59" s="42"/>
      <c r="AR59" s="42"/>
      <c r="AS59" s="42"/>
      <c r="AT59" s="42"/>
      <c r="AU59" s="42"/>
      <c r="AV59" s="42"/>
      <c r="AW59" s="42"/>
      <c r="AX59" s="203"/>
      <c r="AY59" s="204"/>
      <c r="AZ59" s="204"/>
      <c r="BA59" s="204"/>
      <c r="BB59" s="204"/>
      <c r="BC59" s="204"/>
      <c r="BD59" s="204"/>
      <c r="BE59" s="204"/>
      <c r="BF59" s="205"/>
    </row>
    <row r="60" spans="1:61" ht="14.25" thickBot="1">
      <c r="A60" s="37"/>
      <c r="B60" s="340"/>
      <c r="C60" s="341"/>
      <c r="D60" s="52"/>
      <c r="E60" s="335"/>
      <c r="F60" s="336"/>
      <c r="G60" s="336"/>
      <c r="H60" s="336"/>
      <c r="I60" s="336"/>
      <c r="J60" s="336"/>
      <c r="K60" s="336"/>
      <c r="L60" s="336"/>
      <c r="M60" s="336"/>
      <c r="N60" s="336"/>
      <c r="O60" s="336"/>
      <c r="P60" s="336"/>
      <c r="Q60" s="336"/>
      <c r="R60" s="336"/>
      <c r="S60" s="336"/>
      <c r="T60" s="336"/>
      <c r="U60" s="337"/>
      <c r="V60" s="37"/>
      <c r="W60" s="203"/>
      <c r="X60" s="204"/>
      <c r="Y60" s="204"/>
      <c r="Z60" s="204"/>
      <c r="AA60" s="204"/>
      <c r="AB60" s="204"/>
      <c r="AC60" s="204"/>
      <c r="AD60" s="204"/>
      <c r="AE60" s="204"/>
      <c r="AF60" s="205"/>
      <c r="AG60" s="42"/>
      <c r="AH60" s="42"/>
      <c r="AI60" s="42"/>
      <c r="AJ60" s="42"/>
      <c r="AK60" s="42"/>
      <c r="AL60" s="42"/>
      <c r="AM60" s="37"/>
      <c r="AN60" s="42"/>
      <c r="AO60" s="42"/>
      <c r="AP60" s="42"/>
      <c r="AQ60" s="42"/>
      <c r="AR60" s="42"/>
      <c r="AS60" s="42"/>
      <c r="AT60" s="42"/>
      <c r="AU60" s="42"/>
      <c r="AV60" s="42"/>
      <c r="AW60" s="42"/>
      <c r="AX60" s="203"/>
      <c r="AY60" s="204"/>
      <c r="AZ60" s="204"/>
      <c r="BA60" s="204"/>
      <c r="BB60" s="204"/>
      <c r="BC60" s="204"/>
      <c r="BD60" s="204"/>
      <c r="BE60" s="204"/>
      <c r="BF60" s="205"/>
    </row>
    <row r="61" spans="1:61" ht="15" customHeight="1">
      <c r="A61" s="37"/>
      <c r="B61" s="163">
        <v>1</v>
      </c>
      <c r="C61" s="164" t="s">
        <v>144</v>
      </c>
      <c r="D61" s="165"/>
      <c r="E61" s="343">
        <v>19</v>
      </c>
      <c r="F61" s="344" t="s">
        <v>58</v>
      </c>
      <c r="G61" s="165"/>
      <c r="H61" s="343">
        <v>66</v>
      </c>
      <c r="I61" s="345" t="s">
        <v>252</v>
      </c>
      <c r="J61" s="165"/>
      <c r="K61" s="346">
        <v>121</v>
      </c>
      <c r="L61" s="344" t="s">
        <v>333</v>
      </c>
      <c r="M61" s="143"/>
      <c r="N61" s="346">
        <v>163</v>
      </c>
      <c r="O61" s="345" t="s">
        <v>170</v>
      </c>
      <c r="P61" s="143"/>
      <c r="Q61" s="143"/>
      <c r="R61" s="346">
        <v>205</v>
      </c>
      <c r="S61" s="345" t="s">
        <v>186</v>
      </c>
      <c r="T61" s="347"/>
      <c r="U61" s="42"/>
      <c r="V61" s="37"/>
      <c r="W61" s="203"/>
      <c r="X61" s="204"/>
      <c r="Y61" s="204"/>
      <c r="Z61" s="204"/>
      <c r="AA61" s="204"/>
      <c r="AB61" s="204"/>
      <c r="AC61" s="204"/>
      <c r="AD61" s="204"/>
      <c r="AE61" s="204"/>
      <c r="AF61" s="205"/>
      <c r="AG61" s="42"/>
      <c r="AH61" s="42"/>
      <c r="AI61" s="42"/>
      <c r="AJ61" s="42"/>
      <c r="AK61" s="42"/>
      <c r="AL61" s="42"/>
      <c r="AM61" s="37"/>
      <c r="AN61" s="42"/>
      <c r="AO61" s="42"/>
      <c r="AP61" s="42"/>
      <c r="AQ61" s="42"/>
      <c r="AR61" s="42"/>
      <c r="AS61" s="42"/>
      <c r="AT61" s="42"/>
      <c r="AU61" s="42"/>
      <c r="AV61" s="42"/>
      <c r="AW61" s="42"/>
      <c r="AX61" s="203"/>
      <c r="AY61" s="204"/>
      <c r="AZ61" s="204"/>
      <c r="BA61" s="204"/>
      <c r="BB61" s="204"/>
      <c r="BC61" s="204"/>
      <c r="BD61" s="204"/>
      <c r="BE61" s="204"/>
      <c r="BF61" s="205"/>
    </row>
    <row r="62" spans="1:61" ht="15" customHeight="1">
      <c r="A62" s="37"/>
      <c r="B62" s="166">
        <v>2</v>
      </c>
      <c r="C62" s="167" t="s">
        <v>145</v>
      </c>
      <c r="D62" s="143"/>
      <c r="E62" s="348">
        <v>20</v>
      </c>
      <c r="F62" s="349" t="s">
        <v>211</v>
      </c>
      <c r="G62" s="143"/>
      <c r="H62" s="348">
        <v>67</v>
      </c>
      <c r="I62" s="350" t="s">
        <v>253</v>
      </c>
      <c r="J62" s="143"/>
      <c r="K62" s="351">
        <v>122</v>
      </c>
      <c r="L62" s="349" t="s">
        <v>284</v>
      </c>
      <c r="M62" s="143"/>
      <c r="N62" s="351">
        <v>164</v>
      </c>
      <c r="O62" s="350" t="s">
        <v>169</v>
      </c>
      <c r="P62" s="143"/>
      <c r="Q62" s="143"/>
      <c r="R62" s="351">
        <v>206</v>
      </c>
      <c r="S62" s="350" t="s">
        <v>67</v>
      </c>
      <c r="T62" s="347"/>
      <c r="U62" s="42"/>
      <c r="V62" s="37"/>
      <c r="W62" s="203"/>
      <c r="X62" s="204"/>
      <c r="Y62" s="204"/>
      <c r="Z62" s="204"/>
      <c r="AA62" s="204"/>
      <c r="AB62" s="204"/>
      <c r="AC62" s="204"/>
      <c r="AD62" s="204"/>
      <c r="AE62" s="204"/>
      <c r="AF62" s="205"/>
      <c r="AG62" s="42"/>
      <c r="AH62" s="42"/>
      <c r="AI62" s="42"/>
      <c r="AJ62" s="42"/>
      <c r="AK62" s="42"/>
      <c r="AL62" s="42"/>
      <c r="AM62" s="37"/>
      <c r="AN62" s="42"/>
      <c r="AO62" s="42"/>
      <c r="AP62" s="42"/>
      <c r="AQ62" s="42"/>
      <c r="AR62" s="42"/>
      <c r="AS62" s="42"/>
      <c r="AT62" s="42"/>
      <c r="AU62" s="42"/>
      <c r="AV62" s="42"/>
      <c r="AW62" s="42"/>
      <c r="AX62" s="203"/>
      <c r="AY62" s="204"/>
      <c r="AZ62" s="204"/>
      <c r="BA62" s="204"/>
      <c r="BB62" s="204"/>
      <c r="BC62" s="204"/>
      <c r="BD62" s="204"/>
      <c r="BE62" s="204"/>
      <c r="BF62" s="205"/>
    </row>
    <row r="63" spans="1:61" ht="15" customHeight="1">
      <c r="A63" s="37"/>
      <c r="B63" s="166">
        <v>3</v>
      </c>
      <c r="C63" s="167" t="s">
        <v>146</v>
      </c>
      <c r="D63" s="143"/>
      <c r="E63" s="348">
        <v>21</v>
      </c>
      <c r="F63" s="349" t="s">
        <v>246</v>
      </c>
      <c r="G63" s="143"/>
      <c r="H63" s="348">
        <v>68</v>
      </c>
      <c r="I63" s="350" t="s">
        <v>254</v>
      </c>
      <c r="J63" s="143"/>
      <c r="K63" s="351">
        <v>123</v>
      </c>
      <c r="L63" s="349" t="s">
        <v>156</v>
      </c>
      <c r="M63" s="143"/>
      <c r="N63" s="351">
        <v>165</v>
      </c>
      <c r="O63" s="350" t="s">
        <v>36</v>
      </c>
      <c r="P63" s="143"/>
      <c r="Q63" s="143"/>
      <c r="R63" s="351">
        <v>207</v>
      </c>
      <c r="S63" s="350" t="s">
        <v>338</v>
      </c>
      <c r="T63" s="347"/>
      <c r="U63" s="42"/>
      <c r="V63" s="37"/>
      <c r="W63" s="203"/>
      <c r="X63" s="204"/>
      <c r="Y63" s="204"/>
      <c r="Z63" s="204"/>
      <c r="AA63" s="204"/>
      <c r="AB63" s="204"/>
      <c r="AC63" s="204"/>
      <c r="AD63" s="204"/>
      <c r="AE63" s="204"/>
      <c r="AF63" s="205"/>
      <c r="AG63" s="42"/>
      <c r="AH63" s="42"/>
      <c r="AI63" s="42"/>
      <c r="AJ63" s="42"/>
      <c r="AK63" s="42"/>
      <c r="AL63" s="42"/>
      <c r="AM63" s="37"/>
      <c r="AN63" s="42"/>
      <c r="AO63" s="42"/>
      <c r="AP63" s="42"/>
      <c r="AQ63" s="42"/>
      <c r="AR63" s="42"/>
      <c r="AS63" s="42"/>
      <c r="AT63" s="42"/>
      <c r="AU63" s="42"/>
      <c r="AV63" s="42"/>
      <c r="AW63" s="42"/>
      <c r="AX63" s="203"/>
      <c r="AY63" s="204"/>
      <c r="AZ63" s="204"/>
      <c r="BA63" s="204"/>
      <c r="BB63" s="204"/>
      <c r="BC63" s="204"/>
      <c r="BD63" s="204"/>
      <c r="BE63" s="204"/>
      <c r="BF63" s="205"/>
    </row>
    <row r="64" spans="1:61" ht="15" customHeight="1" thickBot="1">
      <c r="A64" s="37"/>
      <c r="B64" s="166">
        <v>4</v>
      </c>
      <c r="C64" s="167" t="s">
        <v>147</v>
      </c>
      <c r="D64" s="143"/>
      <c r="E64" s="348">
        <v>22</v>
      </c>
      <c r="F64" s="349" t="s">
        <v>247</v>
      </c>
      <c r="G64" s="143"/>
      <c r="H64" s="348">
        <v>69</v>
      </c>
      <c r="I64" s="350" t="s">
        <v>255</v>
      </c>
      <c r="J64" s="143"/>
      <c r="K64" s="351">
        <v>124</v>
      </c>
      <c r="L64" s="349" t="s">
        <v>158</v>
      </c>
      <c r="M64" s="143"/>
      <c r="N64" s="351">
        <v>166</v>
      </c>
      <c r="O64" s="350" t="s">
        <v>171</v>
      </c>
      <c r="P64" s="143"/>
      <c r="Q64" s="143"/>
      <c r="R64" s="351">
        <v>208</v>
      </c>
      <c r="S64" s="350" t="s">
        <v>189</v>
      </c>
      <c r="T64" s="347"/>
      <c r="U64" s="42"/>
      <c r="V64" s="37"/>
      <c r="W64" s="206"/>
      <c r="X64" s="207"/>
      <c r="Y64" s="207"/>
      <c r="Z64" s="207"/>
      <c r="AA64" s="207"/>
      <c r="AB64" s="207"/>
      <c r="AC64" s="207"/>
      <c r="AD64" s="207"/>
      <c r="AE64" s="207"/>
      <c r="AF64" s="208"/>
      <c r="AG64" s="42"/>
      <c r="AH64" s="42"/>
      <c r="AI64" s="42"/>
      <c r="AJ64" s="42"/>
      <c r="AK64" s="42"/>
      <c r="AL64" s="42"/>
      <c r="AM64" s="37"/>
      <c r="AN64" s="42"/>
      <c r="AO64" s="42"/>
      <c r="AP64" s="42"/>
      <c r="AQ64" s="42"/>
      <c r="AR64" s="42"/>
      <c r="AS64" s="42"/>
      <c r="AT64" s="42"/>
      <c r="AU64" s="42"/>
      <c r="AV64" s="42"/>
      <c r="AW64" s="42"/>
      <c r="AX64" s="206"/>
      <c r="AY64" s="207"/>
      <c r="AZ64" s="207"/>
      <c r="BA64" s="207"/>
      <c r="BB64" s="207"/>
      <c r="BC64" s="207"/>
      <c r="BD64" s="207"/>
      <c r="BE64" s="207"/>
      <c r="BF64" s="208"/>
    </row>
    <row r="65" spans="2:21" ht="15" customHeight="1">
      <c r="B65" s="5">
        <v>5</v>
      </c>
      <c r="C65" s="22" t="s">
        <v>148</v>
      </c>
      <c r="D65"/>
      <c r="E65" s="348">
        <v>23</v>
      </c>
      <c r="F65" s="349" t="s">
        <v>248</v>
      </c>
      <c r="G65" s="347"/>
      <c r="H65" s="348">
        <v>70</v>
      </c>
      <c r="I65" s="350" t="s">
        <v>256</v>
      </c>
      <c r="J65" s="347"/>
      <c r="K65" s="351">
        <v>125</v>
      </c>
      <c r="L65" s="349" t="s">
        <v>157</v>
      </c>
      <c r="M65" s="347"/>
      <c r="N65" s="351">
        <v>167</v>
      </c>
      <c r="O65" s="350" t="s">
        <v>172</v>
      </c>
      <c r="P65" s="347"/>
      <c r="Q65" s="347"/>
      <c r="R65" s="351">
        <v>209</v>
      </c>
      <c r="S65" s="350" t="s">
        <v>190</v>
      </c>
      <c r="T65" s="347"/>
      <c r="U65" s="352"/>
    </row>
    <row r="66" spans="2:21" ht="15" customHeight="1">
      <c r="B66" s="5">
        <v>6</v>
      </c>
      <c r="C66" s="22" t="s">
        <v>149</v>
      </c>
      <c r="D66"/>
      <c r="E66" s="348">
        <v>24</v>
      </c>
      <c r="F66" s="349" t="s">
        <v>212</v>
      </c>
      <c r="G66" s="347"/>
      <c r="H66" s="348">
        <v>71</v>
      </c>
      <c r="I66" s="350" t="s">
        <v>233</v>
      </c>
      <c r="J66" s="347"/>
      <c r="K66" s="351">
        <v>126</v>
      </c>
      <c r="L66" s="349" t="s">
        <v>159</v>
      </c>
      <c r="M66" s="347"/>
      <c r="N66" s="351">
        <v>168</v>
      </c>
      <c r="O66" s="350" t="s">
        <v>173</v>
      </c>
      <c r="P66" s="347"/>
      <c r="Q66" s="347"/>
      <c r="R66" s="351">
        <v>210</v>
      </c>
      <c r="S66" s="350" t="s">
        <v>191</v>
      </c>
      <c r="T66" s="347"/>
      <c r="U66" s="352"/>
    </row>
    <row r="67" spans="2:21" ht="15" customHeight="1">
      <c r="B67" s="5">
        <v>7</v>
      </c>
      <c r="C67" s="22" t="s">
        <v>150</v>
      </c>
      <c r="D67"/>
      <c r="E67" s="348">
        <v>25</v>
      </c>
      <c r="F67" s="349" t="s">
        <v>213</v>
      </c>
      <c r="G67" s="347"/>
      <c r="H67" s="348">
        <v>72</v>
      </c>
      <c r="I67" s="350" t="s">
        <v>257</v>
      </c>
      <c r="J67" s="347"/>
      <c r="K67" s="351">
        <v>127</v>
      </c>
      <c r="L67" s="349" t="s">
        <v>29</v>
      </c>
      <c r="M67" s="347"/>
      <c r="N67" s="351">
        <v>169</v>
      </c>
      <c r="O67" s="350" t="s">
        <v>31</v>
      </c>
      <c r="P67" s="347"/>
      <c r="Q67" s="347"/>
      <c r="R67" s="351">
        <v>211</v>
      </c>
      <c r="S67" s="350" t="s">
        <v>192</v>
      </c>
      <c r="T67" s="347"/>
      <c r="U67" s="352"/>
    </row>
    <row r="68" spans="2:21" ht="15" customHeight="1">
      <c r="B68" s="5">
        <v>8</v>
      </c>
      <c r="C68" s="22" t="s">
        <v>151</v>
      </c>
      <c r="D68"/>
      <c r="E68" s="348">
        <v>26</v>
      </c>
      <c r="F68" s="349" t="s">
        <v>150</v>
      </c>
      <c r="G68" s="347"/>
      <c r="H68" s="348">
        <v>73</v>
      </c>
      <c r="I68" s="350" t="s">
        <v>258</v>
      </c>
      <c r="J68" s="347"/>
      <c r="K68" s="351">
        <v>128</v>
      </c>
      <c r="L68" s="349" t="s">
        <v>293</v>
      </c>
      <c r="M68" s="347"/>
      <c r="N68" s="351">
        <v>170</v>
      </c>
      <c r="O68" s="350" t="s">
        <v>335</v>
      </c>
      <c r="P68" s="347"/>
      <c r="Q68" s="347"/>
      <c r="R68" s="351">
        <v>212</v>
      </c>
      <c r="S68" s="350" t="s">
        <v>41</v>
      </c>
      <c r="T68" s="347"/>
      <c r="U68" s="352"/>
    </row>
    <row r="69" spans="2:21" ht="15" customHeight="1">
      <c r="B69" s="5">
        <v>9</v>
      </c>
      <c r="C69" s="22" t="s">
        <v>31</v>
      </c>
      <c r="D69"/>
      <c r="E69" s="348">
        <v>27</v>
      </c>
      <c r="F69" s="349" t="s">
        <v>214</v>
      </c>
      <c r="G69" s="347"/>
      <c r="H69" s="348">
        <v>74</v>
      </c>
      <c r="I69" s="350" t="s">
        <v>259</v>
      </c>
      <c r="J69" s="347"/>
      <c r="K69" s="351">
        <v>129</v>
      </c>
      <c r="L69" s="349" t="s">
        <v>336</v>
      </c>
      <c r="M69" s="347"/>
      <c r="N69" s="351">
        <v>171</v>
      </c>
      <c r="O69" s="350" t="s">
        <v>63</v>
      </c>
      <c r="P69" s="347"/>
      <c r="Q69" s="347"/>
      <c r="R69" s="351">
        <v>213</v>
      </c>
      <c r="S69" s="350" t="s">
        <v>193</v>
      </c>
      <c r="T69" s="347"/>
      <c r="U69" s="352"/>
    </row>
    <row r="70" spans="2:21" ht="15" customHeight="1">
      <c r="B70" s="5">
        <v>10</v>
      </c>
      <c r="C70" s="22" t="s">
        <v>152</v>
      </c>
      <c r="D70"/>
      <c r="E70" s="348">
        <v>28</v>
      </c>
      <c r="F70" s="349" t="s">
        <v>215</v>
      </c>
      <c r="G70" s="347"/>
      <c r="H70" s="348">
        <v>75</v>
      </c>
      <c r="I70" s="350" t="s">
        <v>260</v>
      </c>
      <c r="J70" s="347"/>
      <c r="K70" s="351">
        <v>130</v>
      </c>
      <c r="L70" s="349" t="s">
        <v>160</v>
      </c>
      <c r="M70" s="347"/>
      <c r="N70" s="351">
        <v>172</v>
      </c>
      <c r="O70" s="350" t="s">
        <v>349</v>
      </c>
      <c r="P70" s="347"/>
      <c r="Q70" s="347"/>
      <c r="R70" s="351">
        <v>214</v>
      </c>
      <c r="S70" s="350" t="s">
        <v>289</v>
      </c>
      <c r="T70" s="347"/>
      <c r="U70" s="352"/>
    </row>
    <row r="71" spans="2:21" ht="15" customHeight="1">
      <c r="B71" s="5">
        <v>11</v>
      </c>
      <c r="C71" s="22" t="s">
        <v>153</v>
      </c>
      <c r="D71"/>
      <c r="E71" s="348">
        <v>29</v>
      </c>
      <c r="F71" s="349" t="s">
        <v>37</v>
      </c>
      <c r="G71" s="347"/>
      <c r="H71" s="348">
        <v>76</v>
      </c>
      <c r="I71" s="350" t="s">
        <v>261</v>
      </c>
      <c r="J71" s="347"/>
      <c r="K71" s="351">
        <v>131</v>
      </c>
      <c r="L71" s="349" t="s">
        <v>35</v>
      </c>
      <c r="M71" s="347"/>
      <c r="N71" s="351">
        <v>173</v>
      </c>
      <c r="O71" s="350" t="s">
        <v>174</v>
      </c>
      <c r="P71" s="347"/>
      <c r="Q71" s="347"/>
      <c r="R71" s="351">
        <v>215</v>
      </c>
      <c r="S71" s="350" t="s">
        <v>194</v>
      </c>
      <c r="T71" s="347"/>
      <c r="U71" s="352"/>
    </row>
    <row r="72" spans="2:21" ht="15" customHeight="1">
      <c r="B72" s="5">
        <v>12</v>
      </c>
      <c r="C72" s="22" t="s">
        <v>154</v>
      </c>
      <c r="D72"/>
      <c r="E72" s="348">
        <v>30</v>
      </c>
      <c r="F72" s="349" t="s">
        <v>249</v>
      </c>
      <c r="G72" s="347"/>
      <c r="H72" s="348">
        <v>77</v>
      </c>
      <c r="I72" s="350" t="s">
        <v>262</v>
      </c>
      <c r="J72" s="347"/>
      <c r="K72" s="351">
        <v>132</v>
      </c>
      <c r="L72" s="349" t="s">
        <v>337</v>
      </c>
      <c r="M72" s="347"/>
      <c r="N72" s="351">
        <v>174</v>
      </c>
      <c r="O72" s="350" t="s">
        <v>38</v>
      </c>
      <c r="P72" s="347"/>
      <c r="Q72" s="347"/>
      <c r="R72" s="351">
        <v>216</v>
      </c>
      <c r="S72" s="350" t="s">
        <v>196</v>
      </c>
      <c r="T72" s="347"/>
      <c r="U72" s="352"/>
    </row>
    <row r="73" spans="2:21" ht="15" customHeight="1">
      <c r="B73" s="5">
        <v>13</v>
      </c>
      <c r="C73" s="22" t="s">
        <v>155</v>
      </c>
      <c r="D73"/>
      <c r="E73" s="348">
        <v>31</v>
      </c>
      <c r="F73" s="349" t="s">
        <v>216</v>
      </c>
      <c r="G73" s="347"/>
      <c r="H73" s="348">
        <v>78</v>
      </c>
      <c r="I73" s="350" t="s">
        <v>234</v>
      </c>
      <c r="J73" s="347"/>
      <c r="K73" s="351">
        <v>133</v>
      </c>
      <c r="L73" s="349" t="s">
        <v>161</v>
      </c>
      <c r="M73" s="347"/>
      <c r="N73" s="351">
        <v>175</v>
      </c>
      <c r="O73" s="350" t="s">
        <v>350</v>
      </c>
      <c r="P73" s="347"/>
      <c r="Q73" s="347"/>
      <c r="R73" s="351">
        <v>217</v>
      </c>
      <c r="S73" s="350" t="s">
        <v>195</v>
      </c>
      <c r="T73" s="347"/>
      <c r="U73" s="352"/>
    </row>
    <row r="74" spans="2:21" ht="15" customHeight="1">
      <c r="B74" s="5">
        <v>14</v>
      </c>
      <c r="C74" s="22"/>
      <c r="D74"/>
      <c r="E74" s="348">
        <v>32</v>
      </c>
      <c r="F74" s="349" t="s">
        <v>250</v>
      </c>
      <c r="G74" s="347"/>
      <c r="H74" s="348">
        <v>79</v>
      </c>
      <c r="I74" s="350" t="s">
        <v>235</v>
      </c>
      <c r="J74" s="347"/>
      <c r="K74" s="351">
        <v>134</v>
      </c>
      <c r="L74" s="349" t="s">
        <v>359</v>
      </c>
      <c r="M74" s="347"/>
      <c r="N74" s="351">
        <v>176</v>
      </c>
      <c r="O74" s="350" t="s">
        <v>39</v>
      </c>
      <c r="P74" s="347"/>
      <c r="Q74" s="347"/>
      <c r="R74" s="351">
        <v>218</v>
      </c>
      <c r="S74" s="350" t="s">
        <v>188</v>
      </c>
      <c r="T74" s="347"/>
      <c r="U74" s="352"/>
    </row>
    <row r="75" spans="2:21" ht="15" customHeight="1">
      <c r="B75" s="5">
        <v>15</v>
      </c>
      <c r="C75" s="22"/>
      <c r="D75"/>
      <c r="E75" s="348">
        <v>33</v>
      </c>
      <c r="F75" s="349" t="s">
        <v>66</v>
      </c>
      <c r="G75" s="347"/>
      <c r="H75" s="348">
        <v>80</v>
      </c>
      <c r="I75" s="350" t="s">
        <v>263</v>
      </c>
      <c r="J75" s="347"/>
      <c r="K75" s="351">
        <v>135</v>
      </c>
      <c r="L75" s="349" t="s">
        <v>162</v>
      </c>
      <c r="M75" s="347"/>
      <c r="N75" s="351">
        <v>177</v>
      </c>
      <c r="O75" s="350" t="s">
        <v>40</v>
      </c>
      <c r="P75" s="347"/>
      <c r="Q75" s="347"/>
      <c r="R75" s="351">
        <v>219</v>
      </c>
      <c r="S75" s="350" t="s">
        <v>342</v>
      </c>
      <c r="T75" s="347"/>
      <c r="U75" s="352"/>
    </row>
    <row r="76" spans="2:21" ht="15" customHeight="1">
      <c r="B76" s="5">
        <v>16</v>
      </c>
      <c r="C76" s="22"/>
      <c r="D76"/>
      <c r="E76" s="348">
        <v>34</v>
      </c>
      <c r="F76" s="349" t="s">
        <v>217</v>
      </c>
      <c r="G76" s="347"/>
      <c r="H76" s="348">
        <v>81</v>
      </c>
      <c r="I76" s="350" t="s">
        <v>264</v>
      </c>
      <c r="J76" s="347"/>
      <c r="K76" s="351">
        <v>136</v>
      </c>
      <c r="L76" s="349" t="s">
        <v>163</v>
      </c>
      <c r="M76" s="347"/>
      <c r="N76" s="351">
        <v>178</v>
      </c>
      <c r="O76" s="350" t="s">
        <v>64</v>
      </c>
      <c r="P76" s="347"/>
      <c r="Q76" s="347"/>
      <c r="R76" s="351">
        <v>220</v>
      </c>
      <c r="S76" s="350" t="s">
        <v>343</v>
      </c>
      <c r="T76" s="347"/>
      <c r="U76" s="352"/>
    </row>
    <row r="77" spans="2:21" ht="15" customHeight="1">
      <c r="B77" s="5">
        <v>17</v>
      </c>
      <c r="C77" s="22"/>
      <c r="D77"/>
      <c r="E77" s="348">
        <v>35</v>
      </c>
      <c r="F77" s="349" t="s">
        <v>218</v>
      </c>
      <c r="G77" s="347"/>
      <c r="H77" s="348">
        <v>82</v>
      </c>
      <c r="I77" s="350" t="s">
        <v>265</v>
      </c>
      <c r="J77" s="347"/>
      <c r="K77" s="351">
        <v>137</v>
      </c>
      <c r="L77" s="349" t="s">
        <v>58</v>
      </c>
      <c r="M77" s="347"/>
      <c r="N77" s="351">
        <v>179</v>
      </c>
      <c r="O77" s="350" t="s">
        <v>351</v>
      </c>
      <c r="P77" s="347"/>
      <c r="Q77" s="347"/>
      <c r="R77" s="351">
        <v>221</v>
      </c>
      <c r="S77" s="350" t="s">
        <v>197</v>
      </c>
      <c r="T77" s="347"/>
      <c r="U77" s="352"/>
    </row>
    <row r="78" spans="2:21" ht="15" customHeight="1">
      <c r="B78" s="5">
        <v>18</v>
      </c>
      <c r="C78" s="22"/>
      <c r="D78"/>
      <c r="E78" s="348">
        <v>36</v>
      </c>
      <c r="F78" s="349" t="s">
        <v>219</v>
      </c>
      <c r="G78" s="347"/>
      <c r="H78" s="348">
        <v>83</v>
      </c>
      <c r="I78" s="350" t="s">
        <v>266</v>
      </c>
      <c r="J78" s="347"/>
      <c r="K78" s="351">
        <v>138</v>
      </c>
      <c r="L78" s="349" t="s">
        <v>339</v>
      </c>
      <c r="M78" s="347"/>
      <c r="N78" s="351">
        <v>180</v>
      </c>
      <c r="O78" s="350" t="s">
        <v>175</v>
      </c>
      <c r="P78" s="347"/>
      <c r="Q78" s="347"/>
      <c r="R78" s="351">
        <v>222</v>
      </c>
      <c r="S78" s="350" t="s">
        <v>198</v>
      </c>
      <c r="T78" s="347"/>
      <c r="U78" s="352"/>
    </row>
    <row r="79" spans="2:21" ht="15" customHeight="1">
      <c r="B79" s="5">
        <v>19</v>
      </c>
      <c r="C79" s="23" t="s">
        <v>58</v>
      </c>
      <c r="D79"/>
      <c r="E79" s="348">
        <v>37</v>
      </c>
      <c r="F79" s="349" t="s">
        <v>251</v>
      </c>
      <c r="G79" s="347"/>
      <c r="H79" s="348">
        <v>84</v>
      </c>
      <c r="I79" s="350" t="s">
        <v>267</v>
      </c>
      <c r="J79" s="347"/>
      <c r="K79" s="351">
        <v>139</v>
      </c>
      <c r="L79" s="349" t="s">
        <v>164</v>
      </c>
      <c r="M79" s="347"/>
      <c r="N79" s="351">
        <v>181</v>
      </c>
      <c r="O79" s="350" t="s">
        <v>176</v>
      </c>
      <c r="P79" s="347"/>
      <c r="Q79" s="347"/>
      <c r="R79" s="351">
        <v>223</v>
      </c>
      <c r="S79" s="350" t="s">
        <v>199</v>
      </c>
      <c r="T79" s="347"/>
      <c r="U79" s="352"/>
    </row>
    <row r="80" spans="2:21" ht="15" customHeight="1">
      <c r="B80" s="5">
        <v>20</v>
      </c>
      <c r="C80" s="23" t="s">
        <v>211</v>
      </c>
      <c r="D80"/>
      <c r="E80" s="348">
        <v>38</v>
      </c>
      <c r="F80" s="349" t="s">
        <v>220</v>
      </c>
      <c r="G80" s="347"/>
      <c r="H80" s="348">
        <v>85</v>
      </c>
      <c r="I80" s="350" t="s">
        <v>268</v>
      </c>
      <c r="J80" s="347"/>
      <c r="K80" s="351">
        <v>140</v>
      </c>
      <c r="L80" s="349" t="s">
        <v>340</v>
      </c>
      <c r="M80" s="347"/>
      <c r="N80" s="351">
        <v>182</v>
      </c>
      <c r="O80" s="350" t="s">
        <v>352</v>
      </c>
      <c r="P80" s="347"/>
      <c r="Q80" s="347"/>
      <c r="R80" s="351">
        <v>224</v>
      </c>
      <c r="S80" s="350" t="s">
        <v>344</v>
      </c>
      <c r="T80" s="347"/>
      <c r="U80" s="352"/>
    </row>
    <row r="81" spans="1:21" ht="15" customHeight="1">
      <c r="B81" s="5">
        <v>21</v>
      </c>
      <c r="C81" s="23" t="s">
        <v>246</v>
      </c>
      <c r="D81"/>
      <c r="E81" s="348">
        <v>39</v>
      </c>
      <c r="F81" s="349" t="s">
        <v>221</v>
      </c>
      <c r="G81" s="347"/>
      <c r="H81" s="348">
        <v>86</v>
      </c>
      <c r="I81" s="350" t="s">
        <v>269</v>
      </c>
      <c r="J81" s="347"/>
      <c r="K81" s="351">
        <v>141</v>
      </c>
      <c r="L81" s="349" t="s">
        <v>62</v>
      </c>
      <c r="M81" s="347"/>
      <c r="N81" s="351">
        <v>183</v>
      </c>
      <c r="O81" s="350" t="s">
        <v>177</v>
      </c>
      <c r="P81" s="347"/>
      <c r="Q81" s="347"/>
      <c r="R81" s="351">
        <v>225</v>
      </c>
      <c r="S81" s="350" t="s">
        <v>346</v>
      </c>
      <c r="T81" s="347"/>
      <c r="U81" s="352"/>
    </row>
    <row r="82" spans="1:21" ht="15" customHeight="1">
      <c r="B82" s="5">
        <v>22</v>
      </c>
      <c r="C82" s="23" t="s">
        <v>247</v>
      </c>
      <c r="D82"/>
      <c r="E82" s="348">
        <v>40</v>
      </c>
      <c r="F82" s="349" t="s">
        <v>222</v>
      </c>
      <c r="G82" s="347"/>
      <c r="H82" s="348">
        <v>87</v>
      </c>
      <c r="I82" s="350" t="s">
        <v>236</v>
      </c>
      <c r="J82" s="347"/>
      <c r="K82" s="351">
        <v>142</v>
      </c>
      <c r="L82" s="349" t="s">
        <v>165</v>
      </c>
      <c r="M82" s="347"/>
      <c r="N82" s="351">
        <v>184</v>
      </c>
      <c r="O82" s="350" t="s">
        <v>360</v>
      </c>
      <c r="P82" s="347"/>
      <c r="Q82" s="347"/>
      <c r="R82" s="351">
        <v>226</v>
      </c>
      <c r="S82" s="350" t="s">
        <v>200</v>
      </c>
      <c r="T82" s="347"/>
      <c r="U82" s="352"/>
    </row>
    <row r="83" spans="1:21" ht="15" customHeight="1">
      <c r="B83" s="5">
        <v>23</v>
      </c>
      <c r="C83" s="23" t="s">
        <v>248</v>
      </c>
      <c r="D83"/>
      <c r="E83" s="348">
        <v>41</v>
      </c>
      <c r="F83" s="349" t="s">
        <v>223</v>
      </c>
      <c r="G83" s="347"/>
      <c r="H83" s="348">
        <v>88</v>
      </c>
      <c r="I83" s="350" t="s">
        <v>243</v>
      </c>
      <c r="J83" s="347"/>
      <c r="K83" s="351">
        <v>143</v>
      </c>
      <c r="L83" s="349" t="s">
        <v>286</v>
      </c>
      <c r="M83" s="347"/>
      <c r="N83" s="351">
        <v>185</v>
      </c>
      <c r="O83" s="350" t="s">
        <v>178</v>
      </c>
      <c r="P83" s="347"/>
      <c r="Q83" s="347"/>
      <c r="R83" s="351">
        <v>227</v>
      </c>
      <c r="S83" s="350" t="s">
        <v>69</v>
      </c>
      <c r="T83" s="347"/>
      <c r="U83" s="352"/>
    </row>
    <row r="84" spans="1:21" ht="15" customHeight="1">
      <c r="B84" s="5">
        <v>24</v>
      </c>
      <c r="C84" s="23" t="s">
        <v>212</v>
      </c>
      <c r="D84"/>
      <c r="E84" s="348">
        <v>42</v>
      </c>
      <c r="F84" s="349" t="s">
        <v>224</v>
      </c>
      <c r="G84" s="347"/>
      <c r="H84" s="348">
        <v>89</v>
      </c>
      <c r="I84" s="350" t="s">
        <v>270</v>
      </c>
      <c r="J84" s="347"/>
      <c r="K84" s="351">
        <v>144</v>
      </c>
      <c r="L84" s="349" t="s">
        <v>287</v>
      </c>
      <c r="M84" s="347"/>
      <c r="N84" s="351">
        <v>186</v>
      </c>
      <c r="O84" s="350" t="s">
        <v>32</v>
      </c>
      <c r="P84" s="347"/>
      <c r="Q84" s="347"/>
      <c r="R84" s="351">
        <v>228</v>
      </c>
      <c r="S84" s="350" t="s">
        <v>155</v>
      </c>
      <c r="T84" s="347"/>
      <c r="U84" s="352"/>
    </row>
    <row r="85" spans="1:21" ht="15" customHeight="1">
      <c r="B85" s="5">
        <v>25</v>
      </c>
      <c r="C85" s="23" t="s">
        <v>213</v>
      </c>
      <c r="D85"/>
      <c r="E85" s="348">
        <v>43</v>
      </c>
      <c r="F85" s="349" t="s">
        <v>42</v>
      </c>
      <c r="G85" s="347"/>
      <c r="H85" s="348">
        <v>90</v>
      </c>
      <c r="I85" s="350" t="s">
        <v>271</v>
      </c>
      <c r="J85" s="347"/>
      <c r="K85" s="351">
        <v>145</v>
      </c>
      <c r="L85" s="349" t="s">
        <v>341</v>
      </c>
      <c r="M85" s="347"/>
      <c r="N85" s="351">
        <v>187</v>
      </c>
      <c r="O85" s="350" t="s">
        <v>33</v>
      </c>
      <c r="P85" s="347"/>
      <c r="Q85" s="347"/>
      <c r="R85" s="351">
        <v>229</v>
      </c>
      <c r="S85" s="350" t="s">
        <v>201</v>
      </c>
      <c r="T85" s="347"/>
      <c r="U85" s="352"/>
    </row>
    <row r="86" spans="1:21" ht="15" customHeight="1">
      <c r="B86" s="5">
        <v>26</v>
      </c>
      <c r="C86" s="23" t="s">
        <v>150</v>
      </c>
      <c r="D86"/>
      <c r="E86" s="348">
        <v>44</v>
      </c>
      <c r="F86" s="349" t="s">
        <v>225</v>
      </c>
      <c r="G86" s="347"/>
      <c r="H86" s="348">
        <v>91</v>
      </c>
      <c r="I86" s="350" t="s">
        <v>272</v>
      </c>
      <c r="J86" s="347"/>
      <c r="K86" s="351">
        <v>146</v>
      </c>
      <c r="L86" s="349" t="s">
        <v>288</v>
      </c>
      <c r="M86" s="347"/>
      <c r="N86" s="351">
        <v>188</v>
      </c>
      <c r="O86" s="350" t="s">
        <v>353</v>
      </c>
      <c r="P86" s="347"/>
      <c r="Q86" s="347"/>
      <c r="R86" s="351">
        <v>230</v>
      </c>
      <c r="S86" s="350" t="s">
        <v>202</v>
      </c>
      <c r="T86" s="347"/>
      <c r="U86" s="352"/>
    </row>
    <row r="87" spans="1:21" ht="15" customHeight="1">
      <c r="B87" s="5">
        <v>27</v>
      </c>
      <c r="C87" s="23" t="s">
        <v>214</v>
      </c>
      <c r="D87"/>
      <c r="E87" s="347"/>
      <c r="F87" s="353"/>
      <c r="G87" s="347"/>
      <c r="H87" s="348">
        <v>92</v>
      </c>
      <c r="I87" s="350" t="s">
        <v>273</v>
      </c>
      <c r="J87" s="347"/>
      <c r="K87" s="351">
        <v>147</v>
      </c>
      <c r="L87" s="349" t="s">
        <v>166</v>
      </c>
      <c r="M87" s="347"/>
      <c r="N87" s="351">
        <v>189</v>
      </c>
      <c r="O87" s="350" t="s">
        <v>358</v>
      </c>
      <c r="P87" s="347"/>
      <c r="Q87" s="347"/>
      <c r="R87" s="351">
        <v>231</v>
      </c>
      <c r="S87" s="350" t="s">
        <v>203</v>
      </c>
      <c r="T87" s="347"/>
      <c r="U87" s="352"/>
    </row>
    <row r="88" spans="1:21" ht="15" customHeight="1">
      <c r="B88" s="5">
        <v>28</v>
      </c>
      <c r="C88" s="23" t="s">
        <v>215</v>
      </c>
      <c r="D88"/>
      <c r="E88" s="348">
        <v>52</v>
      </c>
      <c r="F88" s="349" t="s">
        <v>226</v>
      </c>
      <c r="G88" s="347"/>
      <c r="H88" s="348">
        <v>93</v>
      </c>
      <c r="I88" s="350" t="s">
        <v>274</v>
      </c>
      <c r="J88" s="347"/>
      <c r="K88" s="351">
        <v>148</v>
      </c>
      <c r="L88" s="349" t="s">
        <v>30</v>
      </c>
      <c r="M88" s="347"/>
      <c r="N88" s="351">
        <v>190</v>
      </c>
      <c r="O88" s="350" t="s">
        <v>357</v>
      </c>
      <c r="P88" s="347"/>
      <c r="Q88" s="347"/>
      <c r="R88" s="351">
        <v>232</v>
      </c>
      <c r="S88" s="350" t="s">
        <v>43</v>
      </c>
      <c r="T88" s="347"/>
      <c r="U88" s="352"/>
    </row>
    <row r="89" spans="1:21" ht="15" customHeight="1">
      <c r="B89" s="5">
        <v>29</v>
      </c>
      <c r="C89" s="23" t="s">
        <v>37</v>
      </c>
      <c r="D89"/>
      <c r="E89" s="348">
        <v>53</v>
      </c>
      <c r="F89" s="349" t="s">
        <v>244</v>
      </c>
      <c r="G89" s="347"/>
      <c r="H89" s="348">
        <v>94</v>
      </c>
      <c r="I89" s="350" t="s">
        <v>275</v>
      </c>
      <c r="J89" s="347"/>
      <c r="K89" s="351">
        <v>149</v>
      </c>
      <c r="L89" s="349" t="s">
        <v>167</v>
      </c>
      <c r="M89" s="347"/>
      <c r="N89" s="351">
        <v>191</v>
      </c>
      <c r="O89" s="350" t="s">
        <v>179</v>
      </c>
      <c r="P89" s="347"/>
      <c r="Q89" s="347"/>
      <c r="R89" s="351">
        <v>233</v>
      </c>
      <c r="S89" s="350" t="s">
        <v>204</v>
      </c>
      <c r="T89" s="347"/>
      <c r="U89" s="352"/>
    </row>
    <row r="90" spans="1:21" ht="15" customHeight="1">
      <c r="A90" s="6"/>
      <c r="B90" s="5">
        <v>30</v>
      </c>
      <c r="C90" s="23" t="s">
        <v>249</v>
      </c>
      <c r="D90"/>
      <c r="E90" s="348">
        <v>54</v>
      </c>
      <c r="F90" s="349" t="s">
        <v>227</v>
      </c>
      <c r="G90" s="347"/>
      <c r="H90" s="348">
        <v>95</v>
      </c>
      <c r="I90" s="350" t="s">
        <v>237</v>
      </c>
      <c r="J90" s="347"/>
      <c r="K90" s="351">
        <v>150</v>
      </c>
      <c r="L90" s="349" t="s">
        <v>294</v>
      </c>
      <c r="M90" s="347"/>
      <c r="N90" s="351">
        <v>192</v>
      </c>
      <c r="O90" s="350" t="s">
        <v>65</v>
      </c>
      <c r="P90" s="347"/>
      <c r="Q90" s="347"/>
      <c r="R90" s="351">
        <v>234</v>
      </c>
      <c r="S90" s="350" t="s">
        <v>205</v>
      </c>
      <c r="T90" s="347"/>
      <c r="U90" s="352"/>
    </row>
    <row r="91" spans="1:21" ht="15" customHeight="1">
      <c r="B91" s="5">
        <v>31</v>
      </c>
      <c r="C91" s="23" t="s">
        <v>216</v>
      </c>
      <c r="D91"/>
      <c r="E91" s="348">
        <v>55</v>
      </c>
      <c r="F91" s="349" t="s">
        <v>228</v>
      </c>
      <c r="G91" s="347"/>
      <c r="H91" s="348">
        <v>96</v>
      </c>
      <c r="I91" s="350" t="s">
        <v>238</v>
      </c>
      <c r="J91" s="347"/>
      <c r="K91" s="351">
        <v>151</v>
      </c>
      <c r="L91" s="349" t="s">
        <v>361</v>
      </c>
      <c r="M91" s="347"/>
      <c r="N91" s="351">
        <v>193</v>
      </c>
      <c r="O91" s="350" t="s">
        <v>285</v>
      </c>
      <c r="P91" s="347"/>
      <c r="Q91" s="347"/>
      <c r="R91" s="351">
        <v>235</v>
      </c>
      <c r="S91" s="350" t="s">
        <v>292</v>
      </c>
      <c r="T91" s="347"/>
      <c r="U91" s="352"/>
    </row>
    <row r="92" spans="1:21" ht="15" customHeight="1">
      <c r="B92" s="5">
        <v>32</v>
      </c>
      <c r="C92" s="23" t="s">
        <v>250</v>
      </c>
      <c r="D92"/>
      <c r="E92" s="348">
        <v>56</v>
      </c>
      <c r="F92" s="349" t="s">
        <v>229</v>
      </c>
      <c r="G92" s="347"/>
      <c r="H92" s="348">
        <v>97</v>
      </c>
      <c r="I92" s="350" t="s">
        <v>276</v>
      </c>
      <c r="J92" s="347"/>
      <c r="K92" s="351">
        <v>152</v>
      </c>
      <c r="L92" s="349" t="s">
        <v>290</v>
      </c>
      <c r="M92" s="347"/>
      <c r="N92" s="351">
        <v>194</v>
      </c>
      <c r="O92" s="350" t="s">
        <v>180</v>
      </c>
      <c r="P92" s="347"/>
      <c r="Q92" s="347"/>
      <c r="R92" s="351">
        <v>236</v>
      </c>
      <c r="S92" s="350" t="s">
        <v>207</v>
      </c>
      <c r="T92" s="347"/>
      <c r="U92" s="352"/>
    </row>
    <row r="93" spans="1:21" ht="15" customHeight="1">
      <c r="B93" s="5">
        <v>33</v>
      </c>
      <c r="C93" s="23" t="s">
        <v>66</v>
      </c>
      <c r="D93"/>
      <c r="E93" s="348">
        <v>57</v>
      </c>
      <c r="F93" s="349" t="s">
        <v>230</v>
      </c>
      <c r="G93" s="347"/>
      <c r="H93" s="348">
        <v>98</v>
      </c>
      <c r="I93" s="350" t="s">
        <v>239</v>
      </c>
      <c r="J93" s="347"/>
      <c r="K93" s="351">
        <v>153</v>
      </c>
      <c r="L93" s="349" t="s">
        <v>168</v>
      </c>
      <c r="M93" s="347"/>
      <c r="N93" s="351">
        <v>195</v>
      </c>
      <c r="O93" s="350" t="s">
        <v>181</v>
      </c>
      <c r="P93" s="347"/>
      <c r="Q93" s="347"/>
      <c r="R93" s="351">
        <v>237</v>
      </c>
      <c r="S93" s="350" t="s">
        <v>61</v>
      </c>
      <c r="T93" s="347"/>
      <c r="U93" s="352"/>
    </row>
    <row r="94" spans="1:21" ht="15" customHeight="1">
      <c r="B94" s="5">
        <v>34</v>
      </c>
      <c r="C94" s="23" t="s">
        <v>217</v>
      </c>
      <c r="D94"/>
      <c r="E94" s="348">
        <v>58</v>
      </c>
      <c r="F94" s="349" t="s">
        <v>231</v>
      </c>
      <c r="G94" s="347"/>
      <c r="H94" s="348">
        <v>99</v>
      </c>
      <c r="I94" s="350" t="s">
        <v>277</v>
      </c>
      <c r="J94" s="347"/>
      <c r="K94" s="351">
        <v>154</v>
      </c>
      <c r="L94" s="349" t="s">
        <v>59</v>
      </c>
      <c r="M94" s="347"/>
      <c r="N94" s="351">
        <v>196</v>
      </c>
      <c r="O94" s="350" t="s">
        <v>334</v>
      </c>
      <c r="P94" s="347"/>
      <c r="Q94" s="347"/>
      <c r="R94" s="351">
        <v>238</v>
      </c>
      <c r="S94" s="350" t="s">
        <v>206</v>
      </c>
      <c r="T94" s="347"/>
      <c r="U94" s="352"/>
    </row>
    <row r="95" spans="1:21" ht="15" customHeight="1">
      <c r="B95" s="5">
        <v>35</v>
      </c>
      <c r="C95" s="23" t="s">
        <v>218</v>
      </c>
      <c r="D95"/>
      <c r="E95" s="348">
        <v>59</v>
      </c>
      <c r="F95" s="349" t="s">
        <v>232</v>
      </c>
      <c r="G95" s="347"/>
      <c r="H95" s="348">
        <v>100</v>
      </c>
      <c r="I95" s="350" t="s">
        <v>278</v>
      </c>
      <c r="J95" s="347"/>
      <c r="K95" s="351">
        <v>155</v>
      </c>
      <c r="L95" s="349" t="s">
        <v>345</v>
      </c>
      <c r="M95" s="347"/>
      <c r="N95" s="351">
        <v>197</v>
      </c>
      <c r="O95" s="350" t="s">
        <v>354</v>
      </c>
      <c r="P95" s="347"/>
      <c r="Q95" s="347"/>
      <c r="R95" s="351">
        <v>239</v>
      </c>
      <c r="S95" s="350" t="s">
        <v>208</v>
      </c>
      <c r="T95" s="347"/>
      <c r="U95" s="352"/>
    </row>
    <row r="96" spans="1:21" ht="15" customHeight="1">
      <c r="B96" s="5">
        <v>36</v>
      </c>
      <c r="C96" s="23" t="s">
        <v>219</v>
      </c>
      <c r="D96"/>
      <c r="E96" s="348">
        <v>60</v>
      </c>
      <c r="F96" s="349" t="s">
        <v>245</v>
      </c>
      <c r="G96" s="347"/>
      <c r="H96" s="348">
        <v>101</v>
      </c>
      <c r="I96" s="350" t="s">
        <v>279</v>
      </c>
      <c r="J96" s="347"/>
      <c r="K96" s="351">
        <v>156</v>
      </c>
      <c r="L96" s="349" t="s">
        <v>355</v>
      </c>
      <c r="M96" s="347"/>
      <c r="N96" s="351">
        <v>198</v>
      </c>
      <c r="O96" s="350" t="s">
        <v>60</v>
      </c>
      <c r="P96" s="347"/>
      <c r="Q96" s="347"/>
      <c r="R96" s="351">
        <v>240</v>
      </c>
      <c r="S96" s="350" t="s">
        <v>209</v>
      </c>
      <c r="T96" s="347"/>
      <c r="U96" s="352"/>
    </row>
    <row r="97" spans="2:21" ht="15" customHeight="1">
      <c r="B97" s="5">
        <v>37</v>
      </c>
      <c r="C97" s="23" t="s">
        <v>251</v>
      </c>
      <c r="D97"/>
      <c r="E97" s="348">
        <v>61</v>
      </c>
      <c r="F97" s="349" t="s">
        <v>68</v>
      </c>
      <c r="G97" s="347"/>
      <c r="H97" s="348">
        <v>102</v>
      </c>
      <c r="I97" s="350" t="s">
        <v>280</v>
      </c>
      <c r="J97" s="347"/>
      <c r="K97" s="351">
        <v>157</v>
      </c>
      <c r="L97" s="349" t="s">
        <v>230</v>
      </c>
      <c r="M97" s="347"/>
      <c r="N97" s="351">
        <v>199</v>
      </c>
      <c r="O97" s="350" t="s">
        <v>182</v>
      </c>
      <c r="P97" s="347"/>
      <c r="Q97" s="347"/>
      <c r="R97" s="351">
        <v>241</v>
      </c>
      <c r="S97" s="350" t="s">
        <v>210</v>
      </c>
      <c r="T97" s="347"/>
      <c r="U97" s="352"/>
    </row>
    <row r="98" spans="2:21" ht="15" customHeight="1">
      <c r="B98" s="5">
        <v>38</v>
      </c>
      <c r="C98" s="23" t="s">
        <v>220</v>
      </c>
      <c r="D98"/>
      <c r="E98" s="347"/>
      <c r="F98" s="347"/>
      <c r="G98" s="347"/>
      <c r="H98" s="348">
        <v>103</v>
      </c>
      <c r="I98" s="350" t="s">
        <v>240</v>
      </c>
      <c r="J98" s="347"/>
      <c r="K98" s="351">
        <v>158</v>
      </c>
      <c r="L98" s="349" t="s">
        <v>291</v>
      </c>
      <c r="M98" s="347"/>
      <c r="N98" s="351">
        <v>200</v>
      </c>
      <c r="O98" s="350" t="s">
        <v>183</v>
      </c>
      <c r="P98" s="347"/>
      <c r="Q98" s="347"/>
      <c r="R98" s="351">
        <v>242</v>
      </c>
      <c r="S98" s="350" t="s">
        <v>34</v>
      </c>
      <c r="T98" s="347"/>
      <c r="U98" s="352"/>
    </row>
    <row r="99" spans="2:21" ht="15" customHeight="1">
      <c r="B99" s="5">
        <v>39</v>
      </c>
      <c r="C99" s="23" t="s">
        <v>221</v>
      </c>
      <c r="D99"/>
      <c r="E99" s="347"/>
      <c r="F99" s="347"/>
      <c r="G99" s="347"/>
      <c r="H99" s="348">
        <v>104</v>
      </c>
      <c r="I99" s="350" t="s">
        <v>281</v>
      </c>
      <c r="J99" s="347"/>
      <c r="K99" s="351">
        <v>159</v>
      </c>
      <c r="L99" s="349" t="s">
        <v>295</v>
      </c>
      <c r="M99" s="347"/>
      <c r="N99" s="351">
        <v>201</v>
      </c>
      <c r="O99" s="350" t="s">
        <v>283</v>
      </c>
      <c r="P99" s="347"/>
      <c r="Q99" s="347"/>
      <c r="R99" s="347"/>
      <c r="S99" s="347"/>
      <c r="T99" s="347"/>
      <c r="U99" s="352"/>
    </row>
    <row r="100" spans="2:21" ht="15" customHeight="1">
      <c r="B100" s="5">
        <v>40</v>
      </c>
      <c r="C100" s="23" t="s">
        <v>222</v>
      </c>
      <c r="D100"/>
      <c r="E100" s="347"/>
      <c r="F100" s="347"/>
      <c r="G100" s="347"/>
      <c r="H100" s="348">
        <v>105</v>
      </c>
      <c r="I100" s="350" t="s">
        <v>241</v>
      </c>
      <c r="J100" s="347"/>
      <c r="K100" s="351">
        <v>160</v>
      </c>
      <c r="L100" s="349" t="s">
        <v>347</v>
      </c>
      <c r="M100" s="347"/>
      <c r="N100" s="351">
        <v>202</v>
      </c>
      <c r="O100" s="350" t="s">
        <v>184</v>
      </c>
      <c r="P100" s="347"/>
      <c r="Q100" s="347"/>
      <c r="R100" s="347"/>
      <c r="S100" s="347"/>
      <c r="T100" s="347"/>
      <c r="U100" s="352"/>
    </row>
    <row r="101" spans="2:21" ht="15" customHeight="1">
      <c r="B101" s="5">
        <v>41</v>
      </c>
      <c r="C101" s="23" t="s">
        <v>223</v>
      </c>
      <c r="D101"/>
      <c r="E101" s="347"/>
      <c r="F101" s="347"/>
      <c r="G101" s="347"/>
      <c r="H101" s="348">
        <v>106</v>
      </c>
      <c r="I101" s="350" t="s">
        <v>242</v>
      </c>
      <c r="J101" s="347"/>
      <c r="K101" s="351">
        <v>161</v>
      </c>
      <c r="L101" s="349" t="s">
        <v>356</v>
      </c>
      <c r="M101" s="347"/>
      <c r="N101" s="351">
        <v>203</v>
      </c>
      <c r="O101" s="350" t="s">
        <v>185</v>
      </c>
      <c r="P101" s="347"/>
      <c r="Q101" s="347"/>
      <c r="R101" s="347"/>
      <c r="S101" s="347"/>
      <c r="T101" s="347"/>
      <c r="U101" s="352"/>
    </row>
    <row r="102" spans="2:21" ht="15" customHeight="1">
      <c r="B102" s="5">
        <v>42</v>
      </c>
      <c r="C102" s="23" t="s">
        <v>224</v>
      </c>
      <c r="D102"/>
      <c r="E102" s="347"/>
      <c r="F102" s="347"/>
      <c r="G102" s="347"/>
      <c r="H102" s="348">
        <v>107</v>
      </c>
      <c r="I102" s="350" t="s">
        <v>282</v>
      </c>
      <c r="J102" s="347"/>
      <c r="K102" s="351">
        <v>162</v>
      </c>
      <c r="L102" s="349" t="s">
        <v>348</v>
      </c>
      <c r="M102" s="347"/>
      <c r="N102" s="351">
        <v>204</v>
      </c>
      <c r="O102" s="350" t="s">
        <v>187</v>
      </c>
      <c r="P102" s="347"/>
      <c r="Q102" s="347"/>
      <c r="R102" s="347"/>
      <c r="S102" s="347"/>
      <c r="T102" s="347"/>
      <c r="U102" s="352"/>
    </row>
    <row r="103" spans="2:21" ht="15" customHeight="1">
      <c r="B103" s="5">
        <v>43</v>
      </c>
      <c r="C103" s="23" t="s">
        <v>42</v>
      </c>
      <c r="D103"/>
      <c r="E103"/>
      <c r="F103"/>
      <c r="G103"/>
      <c r="H103"/>
      <c r="I103"/>
      <c r="J103"/>
      <c r="M103"/>
      <c r="Q103"/>
      <c r="R103"/>
      <c r="S103"/>
      <c r="T103"/>
    </row>
    <row r="104" spans="2:21">
      <c r="B104" s="5">
        <v>44</v>
      </c>
      <c r="C104" s="23" t="s">
        <v>225</v>
      </c>
      <c r="D104"/>
      <c r="E104"/>
      <c r="F104"/>
      <c r="G104"/>
      <c r="H104"/>
      <c r="I104"/>
      <c r="J104"/>
      <c r="M104"/>
      <c r="Q104"/>
      <c r="R104"/>
      <c r="S104"/>
      <c r="T104"/>
    </row>
    <row r="105" spans="2:21">
      <c r="B105" s="5">
        <v>45</v>
      </c>
      <c r="C105" s="23"/>
      <c r="D105"/>
      <c r="E105"/>
      <c r="F105"/>
      <c r="G105"/>
      <c r="H105"/>
      <c r="I105"/>
      <c r="J105"/>
      <c r="M105"/>
      <c r="Q105"/>
      <c r="R105"/>
      <c r="S105"/>
      <c r="T105"/>
    </row>
    <row r="106" spans="2:21">
      <c r="B106" s="5">
        <v>46</v>
      </c>
      <c r="C106" s="23"/>
      <c r="D106"/>
      <c r="E106"/>
      <c r="F106"/>
      <c r="G106"/>
      <c r="H106"/>
      <c r="I106"/>
      <c r="J106"/>
      <c r="M106"/>
      <c r="Q106"/>
      <c r="R106"/>
      <c r="S106"/>
      <c r="T106"/>
    </row>
    <row r="107" spans="2:21">
      <c r="B107" s="5">
        <v>47</v>
      </c>
      <c r="C107" s="23"/>
      <c r="D107"/>
      <c r="E107"/>
      <c r="F107"/>
      <c r="G107"/>
      <c r="H107"/>
      <c r="I107"/>
      <c r="J107"/>
      <c r="M107"/>
      <c r="Q107"/>
      <c r="R107"/>
      <c r="S107"/>
      <c r="T107"/>
    </row>
    <row r="108" spans="2:21">
      <c r="B108" s="5">
        <v>48</v>
      </c>
      <c r="C108" s="23"/>
      <c r="D108"/>
      <c r="E108"/>
      <c r="F108"/>
      <c r="G108"/>
      <c r="H108"/>
      <c r="I108"/>
      <c r="J108"/>
      <c r="M108"/>
      <c r="Q108"/>
      <c r="R108"/>
      <c r="S108"/>
      <c r="T108"/>
    </row>
    <row r="109" spans="2:21">
      <c r="B109" s="5">
        <v>49</v>
      </c>
      <c r="C109" s="23"/>
      <c r="D109"/>
      <c r="E109"/>
      <c r="F109"/>
      <c r="G109"/>
      <c r="H109"/>
      <c r="I109"/>
      <c r="J109"/>
      <c r="M109"/>
      <c r="Q109"/>
      <c r="R109"/>
      <c r="S109"/>
      <c r="T109"/>
    </row>
    <row r="110" spans="2:21">
      <c r="B110" s="5">
        <v>50</v>
      </c>
      <c r="C110" s="23"/>
      <c r="D110"/>
      <c r="E110"/>
      <c r="F110"/>
      <c r="G110"/>
      <c r="H110"/>
      <c r="I110"/>
      <c r="J110"/>
      <c r="M110"/>
      <c r="Q110"/>
      <c r="R110"/>
      <c r="S110"/>
      <c r="T110"/>
    </row>
    <row r="111" spans="2:21">
      <c r="B111" s="5">
        <v>51</v>
      </c>
      <c r="C111" s="23"/>
      <c r="D111"/>
      <c r="E111"/>
      <c r="F111"/>
      <c r="G111"/>
      <c r="H111"/>
      <c r="I111"/>
      <c r="J111"/>
      <c r="M111"/>
      <c r="Q111"/>
      <c r="R111"/>
      <c r="S111"/>
      <c r="T111"/>
    </row>
    <row r="112" spans="2:21">
      <c r="B112" s="5">
        <v>52</v>
      </c>
      <c r="C112" s="23" t="s">
        <v>226</v>
      </c>
      <c r="D112"/>
      <c r="E112"/>
      <c r="F112"/>
      <c r="G112"/>
      <c r="H112"/>
      <c r="I112"/>
      <c r="J112"/>
      <c r="M112"/>
      <c r="Q112"/>
      <c r="R112"/>
      <c r="S112"/>
      <c r="T112"/>
    </row>
    <row r="113" spans="2:20">
      <c r="B113" s="5">
        <v>53</v>
      </c>
      <c r="C113" s="23" t="s">
        <v>244</v>
      </c>
      <c r="D113"/>
      <c r="E113"/>
      <c r="F113"/>
      <c r="G113"/>
      <c r="H113"/>
      <c r="I113"/>
      <c r="J113"/>
      <c r="M113"/>
      <c r="Q113"/>
      <c r="R113"/>
      <c r="S113"/>
      <c r="T113"/>
    </row>
    <row r="114" spans="2:20">
      <c r="B114" s="5">
        <v>54</v>
      </c>
      <c r="C114" s="23" t="s">
        <v>227</v>
      </c>
      <c r="D114"/>
      <c r="E114"/>
      <c r="F114"/>
      <c r="G114"/>
      <c r="H114"/>
      <c r="I114"/>
      <c r="J114"/>
      <c r="M114"/>
      <c r="Q114"/>
      <c r="R114"/>
      <c r="S114"/>
      <c r="T114"/>
    </row>
    <row r="115" spans="2:20">
      <c r="B115" s="5">
        <v>55</v>
      </c>
      <c r="C115" s="23" t="s">
        <v>228</v>
      </c>
      <c r="D115"/>
      <c r="E115"/>
      <c r="F115"/>
      <c r="G115"/>
      <c r="H115"/>
      <c r="I115"/>
      <c r="J115"/>
      <c r="M115"/>
      <c r="Q115"/>
      <c r="R115"/>
      <c r="S115"/>
      <c r="T115"/>
    </row>
    <row r="116" spans="2:20">
      <c r="B116" s="5">
        <v>56</v>
      </c>
      <c r="C116" s="23" t="s">
        <v>229</v>
      </c>
      <c r="D116"/>
      <c r="E116"/>
      <c r="F116"/>
      <c r="G116"/>
      <c r="H116"/>
      <c r="I116"/>
      <c r="J116"/>
      <c r="M116"/>
      <c r="Q116"/>
      <c r="R116"/>
      <c r="S116"/>
      <c r="T116"/>
    </row>
    <row r="117" spans="2:20">
      <c r="B117" s="5">
        <v>57</v>
      </c>
      <c r="C117" s="23" t="s">
        <v>230</v>
      </c>
      <c r="D117"/>
      <c r="E117"/>
      <c r="F117"/>
      <c r="G117"/>
      <c r="H117"/>
      <c r="I117"/>
      <c r="J117"/>
      <c r="M117"/>
      <c r="Q117"/>
      <c r="R117"/>
      <c r="S117"/>
      <c r="T117"/>
    </row>
    <row r="118" spans="2:20">
      <c r="B118" s="5">
        <v>58</v>
      </c>
      <c r="C118" s="23" t="s">
        <v>231</v>
      </c>
      <c r="D118"/>
      <c r="E118"/>
      <c r="F118"/>
      <c r="G118"/>
      <c r="H118"/>
      <c r="I118"/>
      <c r="J118"/>
      <c r="M118"/>
      <c r="Q118"/>
      <c r="R118"/>
      <c r="S118"/>
      <c r="T118"/>
    </row>
    <row r="119" spans="2:20">
      <c r="B119" s="5">
        <v>59</v>
      </c>
      <c r="C119" s="23" t="s">
        <v>232</v>
      </c>
      <c r="D119"/>
      <c r="E119"/>
      <c r="F119"/>
      <c r="G119"/>
      <c r="H119"/>
      <c r="I119"/>
      <c r="J119"/>
      <c r="M119"/>
      <c r="Q119"/>
      <c r="R119"/>
      <c r="S119"/>
      <c r="T119"/>
    </row>
    <row r="120" spans="2:20">
      <c r="B120" s="5">
        <v>60</v>
      </c>
      <c r="C120" s="23" t="s">
        <v>245</v>
      </c>
      <c r="D120"/>
      <c r="E120"/>
      <c r="F120"/>
      <c r="G120"/>
      <c r="H120"/>
      <c r="I120"/>
      <c r="J120"/>
      <c r="M120"/>
      <c r="Q120"/>
      <c r="R120"/>
      <c r="S120"/>
      <c r="T120"/>
    </row>
    <row r="121" spans="2:20">
      <c r="B121" s="5">
        <v>61</v>
      </c>
      <c r="C121" s="23" t="s">
        <v>68</v>
      </c>
      <c r="D121"/>
      <c r="E121"/>
      <c r="F121"/>
      <c r="G121"/>
      <c r="H121"/>
      <c r="I121"/>
      <c r="J121"/>
      <c r="M121"/>
      <c r="Q121"/>
      <c r="R121"/>
      <c r="S121"/>
      <c r="T121"/>
    </row>
    <row r="122" spans="2:20">
      <c r="B122" s="5">
        <v>62</v>
      </c>
      <c r="C122" s="23"/>
      <c r="D122"/>
      <c r="E122"/>
      <c r="F122"/>
      <c r="G122"/>
      <c r="H122"/>
      <c r="I122"/>
      <c r="J122"/>
      <c r="M122"/>
      <c r="Q122"/>
      <c r="R122"/>
      <c r="S122"/>
      <c r="T122"/>
    </row>
    <row r="123" spans="2:20">
      <c r="B123" s="5">
        <v>63</v>
      </c>
      <c r="C123" s="23"/>
      <c r="D123"/>
      <c r="E123"/>
      <c r="F123"/>
      <c r="G123"/>
      <c r="H123"/>
      <c r="I123"/>
      <c r="J123"/>
      <c r="M123"/>
      <c r="Q123"/>
      <c r="R123"/>
      <c r="S123"/>
      <c r="T123"/>
    </row>
    <row r="124" spans="2:20">
      <c r="B124" s="5">
        <v>64</v>
      </c>
      <c r="C124" s="23"/>
      <c r="D124"/>
      <c r="E124"/>
      <c r="F124"/>
      <c r="G124"/>
      <c r="H124"/>
      <c r="I124"/>
      <c r="J124"/>
      <c r="M124"/>
      <c r="Q124"/>
      <c r="R124"/>
      <c r="S124"/>
      <c r="T124"/>
    </row>
    <row r="125" spans="2:20">
      <c r="B125" s="5">
        <v>65</v>
      </c>
      <c r="C125" s="23"/>
      <c r="D125"/>
      <c r="E125"/>
      <c r="F125"/>
      <c r="G125"/>
      <c r="H125"/>
      <c r="I125"/>
      <c r="J125"/>
      <c r="M125"/>
      <c r="Q125"/>
      <c r="R125"/>
      <c r="S125"/>
      <c r="T125"/>
    </row>
    <row r="126" spans="2:20">
      <c r="B126" s="5">
        <v>66</v>
      </c>
      <c r="C126" s="23" t="s">
        <v>252</v>
      </c>
      <c r="D126"/>
      <c r="E126"/>
      <c r="F126"/>
      <c r="G126"/>
      <c r="H126"/>
      <c r="I126"/>
      <c r="J126"/>
      <c r="M126"/>
      <c r="Q126"/>
      <c r="R126"/>
      <c r="S126"/>
      <c r="T126"/>
    </row>
    <row r="127" spans="2:20">
      <c r="B127" s="5">
        <v>67</v>
      </c>
      <c r="C127" s="23" t="s">
        <v>253</v>
      </c>
      <c r="D127"/>
      <c r="E127"/>
      <c r="F127"/>
      <c r="G127"/>
      <c r="H127"/>
      <c r="I127"/>
      <c r="J127"/>
      <c r="M127"/>
      <c r="Q127"/>
      <c r="R127"/>
      <c r="S127"/>
      <c r="T127"/>
    </row>
    <row r="128" spans="2:20">
      <c r="B128" s="5">
        <v>68</v>
      </c>
      <c r="C128" s="23" t="s">
        <v>254</v>
      </c>
      <c r="D128"/>
      <c r="E128"/>
      <c r="F128"/>
      <c r="G128"/>
      <c r="H128"/>
      <c r="I128"/>
      <c r="J128"/>
      <c r="M128"/>
      <c r="Q128"/>
      <c r="R128"/>
      <c r="S128"/>
      <c r="T128"/>
    </row>
    <row r="129" spans="2:20">
      <c r="B129" s="5">
        <v>69</v>
      </c>
      <c r="C129" s="23" t="s">
        <v>255</v>
      </c>
      <c r="D129"/>
      <c r="E129"/>
      <c r="F129"/>
      <c r="G129"/>
      <c r="H129"/>
      <c r="I129"/>
      <c r="J129"/>
      <c r="M129"/>
      <c r="Q129"/>
      <c r="R129"/>
      <c r="S129"/>
      <c r="T129"/>
    </row>
    <row r="130" spans="2:20">
      <c r="B130" s="5">
        <v>70</v>
      </c>
      <c r="C130" s="23" t="s">
        <v>256</v>
      </c>
      <c r="D130"/>
      <c r="E130"/>
      <c r="F130"/>
      <c r="G130"/>
      <c r="H130"/>
      <c r="I130"/>
      <c r="J130"/>
      <c r="M130"/>
      <c r="Q130"/>
      <c r="R130"/>
      <c r="S130"/>
      <c r="T130"/>
    </row>
    <row r="131" spans="2:20">
      <c r="B131" s="5">
        <v>71</v>
      </c>
      <c r="C131" s="23" t="s">
        <v>233</v>
      </c>
      <c r="D131"/>
      <c r="E131"/>
      <c r="F131"/>
      <c r="G131"/>
      <c r="H131"/>
      <c r="I131"/>
      <c r="J131"/>
      <c r="M131"/>
      <c r="Q131"/>
      <c r="R131"/>
      <c r="S131"/>
      <c r="T131"/>
    </row>
    <row r="132" spans="2:20">
      <c r="B132" s="5">
        <v>72</v>
      </c>
      <c r="C132" s="23" t="s">
        <v>257</v>
      </c>
      <c r="D132"/>
      <c r="E132"/>
      <c r="F132"/>
      <c r="G132"/>
      <c r="H132"/>
      <c r="I132"/>
      <c r="J132"/>
      <c r="M132"/>
      <c r="Q132"/>
      <c r="R132"/>
      <c r="S132"/>
      <c r="T132"/>
    </row>
    <row r="133" spans="2:20">
      <c r="B133" s="5">
        <v>73</v>
      </c>
      <c r="C133" s="23" t="s">
        <v>258</v>
      </c>
      <c r="D133"/>
      <c r="E133"/>
      <c r="F133"/>
      <c r="G133"/>
      <c r="H133"/>
      <c r="I133"/>
      <c r="J133"/>
      <c r="M133"/>
      <c r="Q133"/>
      <c r="R133"/>
      <c r="S133"/>
      <c r="T133"/>
    </row>
    <row r="134" spans="2:20">
      <c r="B134" s="5">
        <v>74</v>
      </c>
      <c r="C134" s="23" t="s">
        <v>259</v>
      </c>
      <c r="D134"/>
      <c r="E134"/>
      <c r="F134"/>
      <c r="G134"/>
      <c r="H134"/>
      <c r="I134"/>
      <c r="J134"/>
      <c r="M134"/>
      <c r="Q134"/>
      <c r="R134"/>
      <c r="S134"/>
      <c r="T134"/>
    </row>
    <row r="135" spans="2:20">
      <c r="B135" s="5">
        <v>75</v>
      </c>
      <c r="C135" s="23" t="s">
        <v>260</v>
      </c>
      <c r="D135"/>
      <c r="E135"/>
      <c r="F135"/>
      <c r="G135"/>
      <c r="H135"/>
      <c r="I135"/>
      <c r="J135"/>
      <c r="M135"/>
      <c r="Q135"/>
      <c r="R135"/>
      <c r="S135"/>
      <c r="T135"/>
    </row>
    <row r="136" spans="2:20">
      <c r="B136" s="5">
        <v>76</v>
      </c>
      <c r="C136" s="23" t="s">
        <v>261</v>
      </c>
      <c r="D136"/>
      <c r="E136"/>
      <c r="F136"/>
      <c r="G136"/>
      <c r="H136"/>
      <c r="I136"/>
      <c r="J136"/>
      <c r="M136"/>
      <c r="Q136"/>
      <c r="R136"/>
      <c r="S136"/>
      <c r="T136"/>
    </row>
    <row r="137" spans="2:20">
      <c r="B137" s="5">
        <v>77</v>
      </c>
      <c r="C137" s="23" t="s">
        <v>262</v>
      </c>
      <c r="D137"/>
      <c r="E137"/>
      <c r="F137"/>
      <c r="G137"/>
      <c r="H137"/>
      <c r="I137"/>
      <c r="J137"/>
      <c r="M137"/>
      <c r="Q137"/>
      <c r="R137"/>
      <c r="S137"/>
      <c r="T137"/>
    </row>
    <row r="138" spans="2:20">
      <c r="B138" s="5">
        <v>78</v>
      </c>
      <c r="C138" s="23" t="s">
        <v>234</v>
      </c>
      <c r="D138"/>
      <c r="E138"/>
      <c r="F138"/>
      <c r="G138"/>
      <c r="H138"/>
      <c r="I138"/>
      <c r="J138"/>
      <c r="M138"/>
      <c r="Q138"/>
      <c r="R138"/>
      <c r="S138"/>
      <c r="T138"/>
    </row>
    <row r="139" spans="2:20">
      <c r="B139" s="5">
        <v>79</v>
      </c>
      <c r="C139" s="23" t="s">
        <v>235</v>
      </c>
      <c r="D139"/>
      <c r="E139"/>
      <c r="F139"/>
      <c r="G139"/>
      <c r="H139"/>
      <c r="I139"/>
      <c r="J139"/>
      <c r="M139"/>
      <c r="Q139"/>
      <c r="R139"/>
      <c r="S139"/>
      <c r="T139"/>
    </row>
    <row r="140" spans="2:20">
      <c r="B140" s="5">
        <v>80</v>
      </c>
      <c r="C140" s="23" t="s">
        <v>263</v>
      </c>
      <c r="D140"/>
      <c r="E140"/>
      <c r="F140"/>
      <c r="G140"/>
      <c r="H140"/>
      <c r="I140"/>
      <c r="J140"/>
      <c r="M140"/>
      <c r="Q140"/>
      <c r="R140"/>
      <c r="S140"/>
      <c r="T140"/>
    </row>
    <row r="141" spans="2:20">
      <c r="B141" s="5">
        <v>81</v>
      </c>
      <c r="C141" s="23" t="s">
        <v>264</v>
      </c>
      <c r="D141"/>
      <c r="E141"/>
      <c r="F141"/>
      <c r="G141"/>
      <c r="H141"/>
      <c r="I141"/>
      <c r="J141"/>
      <c r="M141"/>
      <c r="N141"/>
      <c r="O141"/>
      <c r="P141"/>
      <c r="Q141"/>
      <c r="R141"/>
      <c r="S141"/>
      <c r="T141"/>
    </row>
    <row r="142" spans="2:20">
      <c r="B142" s="5">
        <v>82</v>
      </c>
      <c r="C142" s="23" t="s">
        <v>265</v>
      </c>
      <c r="D142"/>
      <c r="E142"/>
      <c r="F142"/>
      <c r="G142"/>
      <c r="H142"/>
      <c r="I142"/>
      <c r="J142"/>
      <c r="M142"/>
      <c r="N142"/>
      <c r="O142"/>
      <c r="P142"/>
      <c r="Q142"/>
      <c r="R142"/>
      <c r="S142"/>
      <c r="T142"/>
    </row>
    <row r="143" spans="2:20">
      <c r="B143" s="5">
        <v>83</v>
      </c>
      <c r="C143" s="23" t="s">
        <v>266</v>
      </c>
      <c r="D143"/>
      <c r="E143"/>
      <c r="F143"/>
      <c r="G143"/>
      <c r="H143"/>
      <c r="I143"/>
      <c r="J143"/>
      <c r="M143"/>
      <c r="N143"/>
      <c r="O143"/>
      <c r="P143"/>
      <c r="Q143"/>
      <c r="R143"/>
      <c r="S143"/>
      <c r="T143"/>
    </row>
    <row r="144" spans="2:20">
      <c r="B144" s="5">
        <v>84</v>
      </c>
      <c r="C144" s="23" t="s">
        <v>267</v>
      </c>
      <c r="D144"/>
      <c r="E144"/>
      <c r="F144"/>
      <c r="G144"/>
      <c r="H144"/>
      <c r="I144"/>
      <c r="J144"/>
      <c r="M144"/>
      <c r="N144"/>
      <c r="O144"/>
      <c r="P144"/>
      <c r="Q144"/>
      <c r="R144"/>
      <c r="S144"/>
      <c r="T144"/>
    </row>
    <row r="145" spans="2:20">
      <c r="B145" s="5">
        <v>85</v>
      </c>
      <c r="C145" s="23" t="s">
        <v>268</v>
      </c>
      <c r="D145"/>
      <c r="E145"/>
      <c r="F145"/>
      <c r="G145"/>
      <c r="H145"/>
      <c r="I145"/>
      <c r="J145"/>
      <c r="M145"/>
      <c r="N145"/>
      <c r="O145"/>
      <c r="P145"/>
      <c r="Q145"/>
      <c r="R145"/>
      <c r="S145"/>
      <c r="T145"/>
    </row>
    <row r="146" spans="2:20">
      <c r="B146" s="5">
        <v>86</v>
      </c>
      <c r="C146" s="23" t="s">
        <v>269</v>
      </c>
      <c r="D146"/>
      <c r="E146"/>
      <c r="F146"/>
      <c r="G146"/>
      <c r="H146"/>
      <c r="I146"/>
      <c r="J146"/>
      <c r="M146"/>
      <c r="N146"/>
      <c r="O146"/>
      <c r="P146"/>
      <c r="Q146"/>
      <c r="R146"/>
      <c r="S146"/>
      <c r="T146"/>
    </row>
    <row r="147" spans="2:20">
      <c r="B147" s="5">
        <v>87</v>
      </c>
      <c r="C147" s="23" t="s">
        <v>236</v>
      </c>
      <c r="D147"/>
      <c r="E147"/>
      <c r="F147"/>
      <c r="G147"/>
      <c r="H147"/>
      <c r="I147"/>
      <c r="J147"/>
      <c r="M147"/>
      <c r="N147"/>
      <c r="O147"/>
      <c r="P147"/>
      <c r="Q147"/>
      <c r="R147"/>
      <c r="S147"/>
      <c r="T147"/>
    </row>
    <row r="148" spans="2:20">
      <c r="B148" s="5">
        <v>88</v>
      </c>
      <c r="C148" s="23" t="s">
        <v>243</v>
      </c>
      <c r="D148"/>
      <c r="E148"/>
      <c r="F148"/>
      <c r="G148"/>
      <c r="H148"/>
      <c r="I148"/>
      <c r="J148"/>
      <c r="M148"/>
      <c r="N148"/>
      <c r="O148"/>
      <c r="P148"/>
      <c r="Q148"/>
      <c r="R148"/>
      <c r="S148"/>
      <c r="T148"/>
    </row>
    <row r="149" spans="2:20">
      <c r="B149" s="5">
        <v>89</v>
      </c>
      <c r="C149" s="23" t="s">
        <v>270</v>
      </c>
      <c r="D149"/>
      <c r="E149"/>
      <c r="F149"/>
      <c r="G149"/>
      <c r="H149"/>
      <c r="I149"/>
      <c r="J149"/>
      <c r="M149"/>
      <c r="N149"/>
      <c r="O149"/>
      <c r="P149"/>
      <c r="Q149"/>
      <c r="R149"/>
      <c r="S149"/>
      <c r="T149"/>
    </row>
    <row r="150" spans="2:20">
      <c r="B150" s="5">
        <v>90</v>
      </c>
      <c r="C150" s="23" t="s">
        <v>271</v>
      </c>
      <c r="D150"/>
      <c r="E150"/>
      <c r="F150"/>
      <c r="G150"/>
      <c r="H150"/>
      <c r="I150"/>
      <c r="J150"/>
      <c r="M150"/>
      <c r="N150"/>
      <c r="O150"/>
      <c r="P150"/>
      <c r="Q150"/>
      <c r="R150"/>
      <c r="S150"/>
      <c r="T150"/>
    </row>
    <row r="151" spans="2:20">
      <c r="B151" s="5">
        <v>91</v>
      </c>
      <c r="C151" s="23" t="s">
        <v>272</v>
      </c>
      <c r="D151"/>
      <c r="E151"/>
      <c r="F151"/>
      <c r="G151"/>
      <c r="H151"/>
      <c r="I151"/>
      <c r="J151"/>
      <c r="M151"/>
      <c r="N151"/>
      <c r="O151"/>
      <c r="P151"/>
      <c r="Q151"/>
      <c r="R151"/>
      <c r="S151"/>
      <c r="T151"/>
    </row>
    <row r="152" spans="2:20">
      <c r="B152" s="5">
        <v>92</v>
      </c>
      <c r="C152" s="23" t="s">
        <v>273</v>
      </c>
      <c r="D152"/>
      <c r="E152"/>
      <c r="F152"/>
      <c r="G152"/>
      <c r="H152"/>
      <c r="I152"/>
      <c r="J152"/>
      <c r="M152"/>
      <c r="N152"/>
      <c r="O152"/>
      <c r="P152"/>
      <c r="Q152"/>
      <c r="R152"/>
      <c r="S152"/>
      <c r="T152"/>
    </row>
    <row r="153" spans="2:20">
      <c r="B153" s="5">
        <v>93</v>
      </c>
      <c r="C153" s="23" t="s">
        <v>274</v>
      </c>
      <c r="D153"/>
      <c r="E153"/>
      <c r="F153"/>
      <c r="G153"/>
      <c r="H153"/>
      <c r="I153"/>
      <c r="J153"/>
      <c r="M153"/>
      <c r="N153"/>
      <c r="O153"/>
      <c r="P153"/>
      <c r="Q153"/>
      <c r="R153"/>
      <c r="S153"/>
      <c r="T153"/>
    </row>
    <row r="154" spans="2:20">
      <c r="B154" s="5">
        <v>94</v>
      </c>
      <c r="C154" s="23" t="s">
        <v>275</v>
      </c>
      <c r="D154"/>
      <c r="E154"/>
      <c r="F154"/>
      <c r="G154"/>
      <c r="H154"/>
      <c r="I154"/>
      <c r="J154"/>
      <c r="M154"/>
      <c r="N154"/>
      <c r="O154"/>
      <c r="P154"/>
      <c r="Q154"/>
      <c r="R154"/>
      <c r="S154"/>
      <c r="T154"/>
    </row>
    <row r="155" spans="2:20">
      <c r="B155" s="5">
        <v>95</v>
      </c>
      <c r="C155" s="23" t="s">
        <v>237</v>
      </c>
      <c r="D155"/>
      <c r="E155"/>
      <c r="F155"/>
      <c r="G155"/>
      <c r="H155"/>
      <c r="I155"/>
      <c r="J155"/>
      <c r="M155"/>
      <c r="N155"/>
      <c r="O155"/>
      <c r="P155"/>
      <c r="Q155"/>
      <c r="R155"/>
      <c r="S155"/>
      <c r="T155"/>
    </row>
    <row r="156" spans="2:20">
      <c r="B156" s="5">
        <v>96</v>
      </c>
      <c r="C156" s="23" t="s">
        <v>238</v>
      </c>
      <c r="D156"/>
      <c r="E156"/>
      <c r="F156"/>
      <c r="G156"/>
      <c r="H156"/>
      <c r="I156"/>
      <c r="J156"/>
      <c r="M156"/>
      <c r="N156"/>
      <c r="O156"/>
      <c r="P156"/>
      <c r="Q156"/>
      <c r="R156"/>
      <c r="S156"/>
      <c r="T156"/>
    </row>
    <row r="157" spans="2:20">
      <c r="B157" s="5">
        <v>97</v>
      </c>
      <c r="C157" s="23" t="s">
        <v>276</v>
      </c>
      <c r="D157"/>
      <c r="E157"/>
      <c r="F157"/>
      <c r="G157"/>
      <c r="H157"/>
      <c r="I157"/>
      <c r="J157"/>
      <c r="M157"/>
      <c r="N157"/>
      <c r="O157"/>
      <c r="P157"/>
      <c r="Q157"/>
      <c r="R157"/>
      <c r="S157"/>
      <c r="T157"/>
    </row>
    <row r="158" spans="2:20">
      <c r="B158" s="5">
        <v>98</v>
      </c>
      <c r="C158" s="23" t="s">
        <v>239</v>
      </c>
      <c r="D158"/>
      <c r="E158"/>
      <c r="F158"/>
      <c r="G158"/>
      <c r="H158"/>
      <c r="I158"/>
      <c r="J158"/>
      <c r="M158"/>
      <c r="N158"/>
      <c r="O158"/>
      <c r="P158"/>
      <c r="Q158"/>
      <c r="R158"/>
      <c r="S158"/>
      <c r="T158"/>
    </row>
    <row r="159" spans="2:20">
      <c r="B159" s="5">
        <v>99</v>
      </c>
      <c r="C159" s="23" t="s">
        <v>277</v>
      </c>
      <c r="D159"/>
      <c r="E159"/>
      <c r="F159"/>
      <c r="G159"/>
      <c r="H159"/>
      <c r="I159"/>
      <c r="J159"/>
      <c r="M159"/>
      <c r="N159"/>
      <c r="O159"/>
      <c r="P159"/>
      <c r="Q159"/>
      <c r="R159"/>
      <c r="S159"/>
      <c r="T159"/>
    </row>
    <row r="160" spans="2:20">
      <c r="B160" s="5">
        <v>100</v>
      </c>
      <c r="C160" s="23" t="s">
        <v>278</v>
      </c>
      <c r="D160"/>
      <c r="E160"/>
      <c r="F160"/>
      <c r="G160"/>
      <c r="H160"/>
      <c r="I160"/>
      <c r="J160"/>
      <c r="M160"/>
      <c r="N160"/>
      <c r="O160"/>
      <c r="P160"/>
      <c r="Q160"/>
      <c r="R160"/>
      <c r="S160"/>
      <c r="T160"/>
    </row>
    <row r="161" spans="2:20">
      <c r="B161" s="5">
        <v>101</v>
      </c>
      <c r="C161" s="23" t="s">
        <v>279</v>
      </c>
      <c r="D161"/>
      <c r="E161"/>
      <c r="F161"/>
      <c r="G161"/>
      <c r="H161"/>
      <c r="I161"/>
      <c r="J161"/>
      <c r="M161"/>
      <c r="N161"/>
      <c r="O161"/>
      <c r="P161"/>
      <c r="Q161"/>
      <c r="R161"/>
      <c r="S161"/>
      <c r="T161"/>
    </row>
    <row r="162" spans="2:20">
      <c r="B162" s="5">
        <v>102</v>
      </c>
      <c r="C162" s="23" t="s">
        <v>280</v>
      </c>
      <c r="D162"/>
      <c r="E162"/>
      <c r="F162"/>
      <c r="G162"/>
      <c r="H162"/>
      <c r="I162"/>
      <c r="J162"/>
      <c r="M162"/>
      <c r="N162"/>
      <c r="O162"/>
      <c r="P162"/>
      <c r="Q162"/>
      <c r="R162"/>
      <c r="S162"/>
      <c r="T162"/>
    </row>
    <row r="163" spans="2:20">
      <c r="B163" s="5">
        <v>103</v>
      </c>
      <c r="C163" s="23" t="s">
        <v>240</v>
      </c>
      <c r="D163"/>
      <c r="E163"/>
      <c r="F163"/>
      <c r="G163"/>
      <c r="H163"/>
      <c r="I163"/>
      <c r="J163"/>
      <c r="M163"/>
      <c r="N163"/>
      <c r="O163"/>
      <c r="P163"/>
      <c r="Q163"/>
      <c r="R163"/>
      <c r="S163"/>
      <c r="T163"/>
    </row>
    <row r="164" spans="2:20">
      <c r="B164" s="5">
        <v>104</v>
      </c>
      <c r="C164" s="23" t="s">
        <v>281</v>
      </c>
      <c r="D164"/>
      <c r="E164"/>
      <c r="F164"/>
      <c r="G164"/>
      <c r="H164"/>
      <c r="I164"/>
      <c r="J164"/>
      <c r="M164"/>
      <c r="N164"/>
      <c r="O164"/>
      <c r="P164"/>
      <c r="Q164"/>
      <c r="R164"/>
      <c r="S164"/>
      <c r="T164"/>
    </row>
    <row r="165" spans="2:20">
      <c r="B165" s="5">
        <v>105</v>
      </c>
      <c r="C165" s="23" t="s">
        <v>241</v>
      </c>
      <c r="D165"/>
      <c r="E165"/>
      <c r="F165"/>
      <c r="G165"/>
      <c r="H165"/>
      <c r="I165"/>
      <c r="J165"/>
      <c r="M165"/>
      <c r="N165"/>
      <c r="O165"/>
      <c r="P165"/>
      <c r="Q165"/>
      <c r="R165"/>
      <c r="S165"/>
      <c r="T165"/>
    </row>
    <row r="166" spans="2:20">
      <c r="B166" s="5">
        <v>106</v>
      </c>
      <c r="C166" s="23" t="s">
        <v>242</v>
      </c>
      <c r="D166"/>
      <c r="E166"/>
      <c r="F166"/>
      <c r="G166"/>
      <c r="H166"/>
      <c r="I166"/>
      <c r="J166"/>
      <c r="M166"/>
      <c r="N166"/>
      <c r="O166"/>
      <c r="P166"/>
      <c r="Q166"/>
      <c r="R166"/>
      <c r="S166"/>
      <c r="T166"/>
    </row>
    <row r="167" spans="2:20">
      <c r="B167" s="5">
        <v>107</v>
      </c>
      <c r="C167" s="23" t="s">
        <v>282</v>
      </c>
      <c r="D167"/>
      <c r="E167"/>
      <c r="F167"/>
      <c r="G167"/>
      <c r="H167"/>
      <c r="I167"/>
      <c r="J167"/>
      <c r="M167"/>
      <c r="N167"/>
      <c r="O167"/>
      <c r="P167"/>
      <c r="Q167"/>
      <c r="R167"/>
      <c r="S167"/>
      <c r="T167"/>
    </row>
    <row r="168" spans="2:20">
      <c r="B168" s="5">
        <v>108</v>
      </c>
      <c r="C168" s="23"/>
      <c r="D168"/>
      <c r="E168"/>
      <c r="F168"/>
      <c r="G168"/>
      <c r="H168"/>
      <c r="I168"/>
      <c r="J168"/>
      <c r="M168"/>
      <c r="N168"/>
      <c r="O168"/>
      <c r="P168"/>
      <c r="Q168"/>
      <c r="R168"/>
      <c r="S168"/>
      <c r="T168"/>
    </row>
    <row r="169" spans="2:20">
      <c r="B169" s="5">
        <v>109</v>
      </c>
      <c r="C169" s="23"/>
      <c r="D169"/>
      <c r="E169"/>
      <c r="F169"/>
      <c r="G169"/>
      <c r="H169"/>
      <c r="I169"/>
      <c r="J169"/>
      <c r="M169"/>
      <c r="N169"/>
      <c r="O169"/>
      <c r="P169"/>
      <c r="Q169"/>
      <c r="R169"/>
      <c r="S169"/>
      <c r="T169"/>
    </row>
    <row r="170" spans="2:20">
      <c r="B170" s="5">
        <v>110</v>
      </c>
      <c r="C170" s="23"/>
      <c r="D170"/>
      <c r="E170"/>
      <c r="F170"/>
      <c r="G170"/>
      <c r="H170"/>
      <c r="I170"/>
      <c r="J170"/>
      <c r="M170"/>
      <c r="N170"/>
      <c r="O170"/>
      <c r="P170"/>
      <c r="Q170"/>
      <c r="R170"/>
      <c r="S170"/>
      <c r="T170"/>
    </row>
    <row r="171" spans="2:20">
      <c r="B171" s="5">
        <v>111</v>
      </c>
      <c r="C171" s="23"/>
      <c r="D171"/>
      <c r="E171"/>
      <c r="F171"/>
      <c r="G171"/>
      <c r="H171"/>
      <c r="I171"/>
      <c r="J171"/>
      <c r="M171"/>
      <c r="N171"/>
      <c r="O171"/>
      <c r="P171"/>
      <c r="Q171"/>
      <c r="R171"/>
      <c r="S171"/>
      <c r="T171"/>
    </row>
    <row r="172" spans="2:20">
      <c r="B172" s="5">
        <v>112</v>
      </c>
      <c r="C172" s="23"/>
      <c r="D172"/>
      <c r="E172"/>
      <c r="F172"/>
      <c r="G172"/>
      <c r="H172"/>
      <c r="I172"/>
      <c r="J172"/>
      <c r="M172"/>
      <c r="N172"/>
      <c r="O172"/>
      <c r="P172"/>
      <c r="Q172"/>
      <c r="R172"/>
      <c r="S172"/>
      <c r="T172"/>
    </row>
    <row r="173" spans="2:20">
      <c r="B173" s="5">
        <v>113</v>
      </c>
      <c r="C173" s="23"/>
      <c r="D173"/>
      <c r="E173"/>
      <c r="F173"/>
      <c r="G173"/>
      <c r="H173"/>
      <c r="I173"/>
      <c r="J173"/>
      <c r="M173"/>
      <c r="N173"/>
      <c r="O173"/>
      <c r="P173"/>
      <c r="Q173"/>
      <c r="R173"/>
      <c r="S173"/>
      <c r="T173"/>
    </row>
    <row r="174" spans="2:20">
      <c r="B174" s="5">
        <v>114</v>
      </c>
      <c r="C174" s="23"/>
    </row>
    <row r="175" spans="2:20">
      <c r="B175" s="5">
        <v>115</v>
      </c>
      <c r="C175" s="23"/>
    </row>
    <row r="176" spans="2:20">
      <c r="B176" s="5">
        <v>116</v>
      </c>
      <c r="C176" s="23"/>
    </row>
    <row r="177" spans="2:3">
      <c r="B177" s="5">
        <v>117</v>
      </c>
      <c r="C177" s="23"/>
    </row>
    <row r="178" spans="2:3">
      <c r="B178" s="5">
        <v>118</v>
      </c>
      <c r="C178" s="23"/>
    </row>
    <row r="179" spans="2:3">
      <c r="B179" s="5">
        <v>119</v>
      </c>
      <c r="C179" s="23"/>
    </row>
    <row r="180" spans="2:3">
      <c r="B180" s="5">
        <v>120</v>
      </c>
      <c r="C180" s="23"/>
    </row>
    <row r="181" spans="2:3">
      <c r="B181" s="5">
        <v>121</v>
      </c>
      <c r="C181" s="23" t="s">
        <v>333</v>
      </c>
    </row>
    <row r="182" spans="2:3">
      <c r="B182" s="5">
        <v>122</v>
      </c>
      <c r="C182" s="23" t="s">
        <v>284</v>
      </c>
    </row>
    <row r="183" spans="2:3">
      <c r="B183" s="5">
        <v>123</v>
      </c>
      <c r="C183" s="23" t="s">
        <v>156</v>
      </c>
    </row>
    <row r="184" spans="2:3">
      <c r="B184" s="5">
        <v>124</v>
      </c>
      <c r="C184" s="23" t="s">
        <v>158</v>
      </c>
    </row>
    <row r="185" spans="2:3">
      <c r="B185" s="5">
        <v>125</v>
      </c>
      <c r="C185" s="23" t="s">
        <v>157</v>
      </c>
    </row>
    <row r="186" spans="2:3">
      <c r="B186" s="5">
        <v>126</v>
      </c>
      <c r="C186" s="23" t="s">
        <v>159</v>
      </c>
    </row>
    <row r="187" spans="2:3">
      <c r="B187" s="5">
        <v>127</v>
      </c>
      <c r="C187" s="23" t="s">
        <v>29</v>
      </c>
    </row>
    <row r="188" spans="2:3">
      <c r="B188" s="5">
        <v>128</v>
      </c>
      <c r="C188" s="23" t="s">
        <v>293</v>
      </c>
    </row>
    <row r="189" spans="2:3">
      <c r="B189" s="5">
        <v>129</v>
      </c>
      <c r="C189" s="23" t="s">
        <v>336</v>
      </c>
    </row>
    <row r="190" spans="2:3">
      <c r="B190" s="5">
        <v>130</v>
      </c>
      <c r="C190" s="23" t="s">
        <v>160</v>
      </c>
    </row>
    <row r="191" spans="2:3">
      <c r="B191" s="5">
        <v>131</v>
      </c>
      <c r="C191" s="23" t="s">
        <v>35</v>
      </c>
    </row>
    <row r="192" spans="2:3">
      <c r="B192" s="5">
        <v>132</v>
      </c>
      <c r="C192" s="23" t="s">
        <v>337</v>
      </c>
    </row>
    <row r="193" spans="2:3">
      <c r="B193" s="5">
        <v>133</v>
      </c>
      <c r="C193" s="23" t="s">
        <v>161</v>
      </c>
    </row>
    <row r="194" spans="2:3">
      <c r="B194" s="5">
        <v>134</v>
      </c>
      <c r="C194" s="23" t="s">
        <v>359</v>
      </c>
    </row>
    <row r="195" spans="2:3">
      <c r="B195" s="5">
        <v>135</v>
      </c>
      <c r="C195" s="23" t="s">
        <v>162</v>
      </c>
    </row>
    <row r="196" spans="2:3">
      <c r="B196" s="5">
        <v>136</v>
      </c>
      <c r="C196" s="23" t="s">
        <v>163</v>
      </c>
    </row>
    <row r="197" spans="2:3">
      <c r="B197" s="5">
        <v>137</v>
      </c>
      <c r="C197" s="23" t="s">
        <v>58</v>
      </c>
    </row>
    <row r="198" spans="2:3">
      <c r="B198" s="5">
        <v>138</v>
      </c>
      <c r="C198" s="23" t="s">
        <v>339</v>
      </c>
    </row>
    <row r="199" spans="2:3">
      <c r="B199" s="5">
        <v>139</v>
      </c>
      <c r="C199" s="23" t="s">
        <v>164</v>
      </c>
    </row>
    <row r="200" spans="2:3">
      <c r="B200" s="5">
        <v>140</v>
      </c>
      <c r="C200" s="23" t="s">
        <v>340</v>
      </c>
    </row>
    <row r="201" spans="2:3">
      <c r="B201" s="5">
        <v>141</v>
      </c>
      <c r="C201" s="23" t="s">
        <v>62</v>
      </c>
    </row>
    <row r="202" spans="2:3">
      <c r="B202" s="5">
        <v>142</v>
      </c>
      <c r="C202" s="23" t="s">
        <v>165</v>
      </c>
    </row>
    <row r="203" spans="2:3">
      <c r="B203" s="5">
        <v>143</v>
      </c>
      <c r="C203" s="23" t="s">
        <v>286</v>
      </c>
    </row>
    <row r="204" spans="2:3">
      <c r="B204" s="5">
        <v>144</v>
      </c>
      <c r="C204" s="23" t="s">
        <v>287</v>
      </c>
    </row>
    <row r="205" spans="2:3">
      <c r="B205" s="5">
        <v>145</v>
      </c>
      <c r="C205" s="23" t="s">
        <v>341</v>
      </c>
    </row>
    <row r="206" spans="2:3">
      <c r="B206" s="5">
        <v>146</v>
      </c>
      <c r="C206" s="23" t="s">
        <v>288</v>
      </c>
    </row>
    <row r="207" spans="2:3">
      <c r="B207" s="5">
        <v>147</v>
      </c>
      <c r="C207" s="23" t="s">
        <v>166</v>
      </c>
    </row>
    <row r="208" spans="2:3">
      <c r="B208" s="5">
        <v>148</v>
      </c>
      <c r="C208" s="23" t="s">
        <v>30</v>
      </c>
    </row>
    <row r="209" spans="2:3">
      <c r="B209" s="5">
        <v>149</v>
      </c>
      <c r="C209" s="23" t="s">
        <v>167</v>
      </c>
    </row>
    <row r="210" spans="2:3">
      <c r="B210" s="5">
        <v>150</v>
      </c>
      <c r="C210" s="23" t="s">
        <v>294</v>
      </c>
    </row>
    <row r="211" spans="2:3">
      <c r="B211" s="5">
        <v>151</v>
      </c>
      <c r="C211" s="23" t="s">
        <v>361</v>
      </c>
    </row>
    <row r="212" spans="2:3">
      <c r="B212" s="5">
        <v>152</v>
      </c>
      <c r="C212" s="23" t="s">
        <v>290</v>
      </c>
    </row>
    <row r="213" spans="2:3">
      <c r="B213" s="5">
        <v>153</v>
      </c>
      <c r="C213" s="23" t="s">
        <v>168</v>
      </c>
    </row>
    <row r="214" spans="2:3">
      <c r="B214" s="5">
        <v>154</v>
      </c>
      <c r="C214" s="23" t="s">
        <v>59</v>
      </c>
    </row>
    <row r="215" spans="2:3">
      <c r="B215" s="5">
        <v>155</v>
      </c>
      <c r="C215" s="23" t="s">
        <v>345</v>
      </c>
    </row>
    <row r="216" spans="2:3">
      <c r="B216" s="5">
        <v>156</v>
      </c>
      <c r="C216" s="23" t="s">
        <v>355</v>
      </c>
    </row>
    <row r="217" spans="2:3">
      <c r="B217" s="5">
        <v>157</v>
      </c>
      <c r="C217" s="23" t="s">
        <v>230</v>
      </c>
    </row>
    <row r="218" spans="2:3">
      <c r="B218" s="5">
        <v>158</v>
      </c>
      <c r="C218" s="23" t="s">
        <v>291</v>
      </c>
    </row>
    <row r="219" spans="2:3">
      <c r="B219" s="5">
        <v>159</v>
      </c>
      <c r="C219" s="23" t="s">
        <v>295</v>
      </c>
    </row>
    <row r="220" spans="2:3">
      <c r="B220" s="5">
        <v>160</v>
      </c>
      <c r="C220" s="23" t="s">
        <v>347</v>
      </c>
    </row>
    <row r="221" spans="2:3">
      <c r="B221" s="5">
        <v>161</v>
      </c>
      <c r="C221" s="23" t="s">
        <v>356</v>
      </c>
    </row>
    <row r="222" spans="2:3">
      <c r="B222" s="5">
        <v>162</v>
      </c>
      <c r="C222" s="23" t="s">
        <v>348</v>
      </c>
    </row>
    <row r="223" spans="2:3">
      <c r="B223" s="5">
        <v>163</v>
      </c>
      <c r="C223" s="23" t="s">
        <v>170</v>
      </c>
    </row>
    <row r="224" spans="2:3">
      <c r="B224" s="5">
        <v>164</v>
      </c>
      <c r="C224" s="23" t="s">
        <v>169</v>
      </c>
    </row>
    <row r="225" spans="2:3">
      <c r="B225" s="5">
        <v>165</v>
      </c>
      <c r="C225" s="23" t="s">
        <v>36</v>
      </c>
    </row>
    <row r="226" spans="2:3">
      <c r="B226" s="5">
        <v>166</v>
      </c>
      <c r="C226" s="23" t="s">
        <v>171</v>
      </c>
    </row>
    <row r="227" spans="2:3">
      <c r="B227" s="5">
        <v>167</v>
      </c>
      <c r="C227" s="23" t="s">
        <v>172</v>
      </c>
    </row>
    <row r="228" spans="2:3">
      <c r="B228" s="5">
        <v>168</v>
      </c>
      <c r="C228" s="23" t="s">
        <v>173</v>
      </c>
    </row>
    <row r="229" spans="2:3">
      <c r="B229" s="5">
        <v>169</v>
      </c>
      <c r="C229" s="23" t="s">
        <v>31</v>
      </c>
    </row>
    <row r="230" spans="2:3">
      <c r="B230" s="5">
        <v>170</v>
      </c>
      <c r="C230" s="23" t="s">
        <v>335</v>
      </c>
    </row>
    <row r="231" spans="2:3">
      <c r="B231" s="5">
        <v>171</v>
      </c>
      <c r="C231" s="23" t="s">
        <v>63</v>
      </c>
    </row>
    <row r="232" spans="2:3">
      <c r="B232" s="5">
        <v>172</v>
      </c>
      <c r="C232" s="23" t="s">
        <v>349</v>
      </c>
    </row>
    <row r="233" spans="2:3">
      <c r="B233" s="5">
        <v>173</v>
      </c>
      <c r="C233" s="23" t="s">
        <v>174</v>
      </c>
    </row>
    <row r="234" spans="2:3">
      <c r="B234" s="5">
        <v>174</v>
      </c>
      <c r="C234" s="23" t="s">
        <v>38</v>
      </c>
    </row>
    <row r="235" spans="2:3">
      <c r="B235" s="5">
        <v>175</v>
      </c>
      <c r="C235" s="23" t="s">
        <v>350</v>
      </c>
    </row>
    <row r="236" spans="2:3">
      <c r="B236" s="5">
        <v>176</v>
      </c>
      <c r="C236" s="23" t="s">
        <v>39</v>
      </c>
    </row>
    <row r="237" spans="2:3">
      <c r="B237" s="5">
        <v>177</v>
      </c>
      <c r="C237" s="23" t="s">
        <v>40</v>
      </c>
    </row>
    <row r="238" spans="2:3">
      <c r="B238" s="5">
        <v>178</v>
      </c>
      <c r="C238" s="23" t="s">
        <v>64</v>
      </c>
    </row>
    <row r="239" spans="2:3">
      <c r="B239" s="5">
        <v>179</v>
      </c>
      <c r="C239" s="23" t="s">
        <v>351</v>
      </c>
    </row>
    <row r="240" spans="2:3">
      <c r="B240" s="5">
        <v>180</v>
      </c>
      <c r="C240" s="23" t="s">
        <v>175</v>
      </c>
    </row>
    <row r="241" spans="2:3">
      <c r="B241" s="5">
        <v>181</v>
      </c>
      <c r="C241" s="23" t="s">
        <v>176</v>
      </c>
    </row>
    <row r="242" spans="2:3">
      <c r="B242" s="5">
        <v>182</v>
      </c>
      <c r="C242" s="23" t="s">
        <v>352</v>
      </c>
    </row>
    <row r="243" spans="2:3">
      <c r="B243" s="5">
        <v>183</v>
      </c>
      <c r="C243" s="23" t="s">
        <v>177</v>
      </c>
    </row>
    <row r="244" spans="2:3">
      <c r="B244" s="5">
        <v>184</v>
      </c>
      <c r="C244" s="23" t="s">
        <v>360</v>
      </c>
    </row>
    <row r="245" spans="2:3">
      <c r="B245" s="5">
        <v>185</v>
      </c>
      <c r="C245" s="23" t="s">
        <v>178</v>
      </c>
    </row>
    <row r="246" spans="2:3">
      <c r="B246" s="5">
        <v>186</v>
      </c>
      <c r="C246" s="23" t="s">
        <v>32</v>
      </c>
    </row>
    <row r="247" spans="2:3">
      <c r="B247" s="5">
        <v>187</v>
      </c>
      <c r="C247" s="23" t="s">
        <v>33</v>
      </c>
    </row>
    <row r="248" spans="2:3">
      <c r="B248" s="5">
        <v>188</v>
      </c>
      <c r="C248" s="23" t="s">
        <v>353</v>
      </c>
    </row>
    <row r="249" spans="2:3">
      <c r="B249" s="5">
        <v>189</v>
      </c>
      <c r="C249" s="23" t="s">
        <v>358</v>
      </c>
    </row>
    <row r="250" spans="2:3">
      <c r="B250" s="5">
        <v>190</v>
      </c>
      <c r="C250" s="23" t="s">
        <v>357</v>
      </c>
    </row>
    <row r="251" spans="2:3">
      <c r="B251" s="5">
        <v>191</v>
      </c>
      <c r="C251" s="23" t="s">
        <v>179</v>
      </c>
    </row>
    <row r="252" spans="2:3">
      <c r="B252" s="5">
        <v>192</v>
      </c>
      <c r="C252" s="23" t="s">
        <v>65</v>
      </c>
    </row>
    <row r="253" spans="2:3">
      <c r="B253" s="5">
        <v>193</v>
      </c>
      <c r="C253" s="23" t="s">
        <v>285</v>
      </c>
    </row>
    <row r="254" spans="2:3">
      <c r="B254" s="5">
        <v>194</v>
      </c>
      <c r="C254" s="23" t="s">
        <v>180</v>
      </c>
    </row>
    <row r="255" spans="2:3">
      <c r="B255" s="5">
        <v>195</v>
      </c>
      <c r="C255" s="23" t="s">
        <v>181</v>
      </c>
    </row>
    <row r="256" spans="2:3">
      <c r="B256" s="5">
        <v>196</v>
      </c>
      <c r="C256" s="23" t="s">
        <v>334</v>
      </c>
    </row>
    <row r="257" spans="2:3">
      <c r="B257" s="5">
        <v>197</v>
      </c>
      <c r="C257" s="23" t="s">
        <v>354</v>
      </c>
    </row>
    <row r="258" spans="2:3">
      <c r="B258" s="5">
        <v>198</v>
      </c>
      <c r="C258" s="23" t="s">
        <v>60</v>
      </c>
    </row>
    <row r="259" spans="2:3">
      <c r="B259" s="5">
        <v>199</v>
      </c>
      <c r="C259" s="23" t="s">
        <v>182</v>
      </c>
    </row>
    <row r="260" spans="2:3">
      <c r="B260" s="5">
        <v>200</v>
      </c>
      <c r="C260" s="23" t="s">
        <v>183</v>
      </c>
    </row>
    <row r="261" spans="2:3">
      <c r="B261" s="5">
        <v>201</v>
      </c>
      <c r="C261" s="23" t="s">
        <v>283</v>
      </c>
    </row>
    <row r="262" spans="2:3">
      <c r="B262" s="5">
        <v>202</v>
      </c>
      <c r="C262" s="23" t="s">
        <v>184</v>
      </c>
    </row>
    <row r="263" spans="2:3">
      <c r="B263" s="5">
        <v>203</v>
      </c>
      <c r="C263" s="23" t="s">
        <v>185</v>
      </c>
    </row>
    <row r="264" spans="2:3">
      <c r="B264" s="5">
        <v>204</v>
      </c>
      <c r="C264" s="23" t="s">
        <v>187</v>
      </c>
    </row>
    <row r="265" spans="2:3">
      <c r="B265" s="5">
        <v>205</v>
      </c>
      <c r="C265" s="23" t="s">
        <v>186</v>
      </c>
    </row>
    <row r="266" spans="2:3">
      <c r="B266" s="5">
        <v>206</v>
      </c>
      <c r="C266" s="23" t="s">
        <v>67</v>
      </c>
    </row>
    <row r="267" spans="2:3">
      <c r="B267" s="5">
        <v>207</v>
      </c>
      <c r="C267" s="23" t="s">
        <v>338</v>
      </c>
    </row>
    <row r="268" spans="2:3">
      <c r="B268" s="5">
        <v>208</v>
      </c>
      <c r="C268" s="23" t="s">
        <v>189</v>
      </c>
    </row>
    <row r="269" spans="2:3">
      <c r="B269" s="5">
        <v>209</v>
      </c>
      <c r="C269" s="23" t="s">
        <v>190</v>
      </c>
    </row>
    <row r="270" spans="2:3">
      <c r="B270" s="5">
        <v>210</v>
      </c>
      <c r="C270" s="23" t="s">
        <v>191</v>
      </c>
    </row>
    <row r="271" spans="2:3">
      <c r="B271" s="5">
        <v>211</v>
      </c>
      <c r="C271" s="23" t="s">
        <v>192</v>
      </c>
    </row>
    <row r="272" spans="2:3">
      <c r="B272" s="5">
        <v>212</v>
      </c>
      <c r="C272" s="23" t="s">
        <v>41</v>
      </c>
    </row>
    <row r="273" spans="2:3">
      <c r="B273" s="5">
        <v>213</v>
      </c>
      <c r="C273" s="23" t="s">
        <v>193</v>
      </c>
    </row>
    <row r="274" spans="2:3">
      <c r="B274" s="5">
        <v>214</v>
      </c>
      <c r="C274" s="23" t="s">
        <v>289</v>
      </c>
    </row>
    <row r="275" spans="2:3">
      <c r="B275" s="5">
        <v>215</v>
      </c>
      <c r="C275" s="23" t="s">
        <v>194</v>
      </c>
    </row>
    <row r="276" spans="2:3">
      <c r="B276" s="5">
        <v>216</v>
      </c>
      <c r="C276" s="23" t="s">
        <v>196</v>
      </c>
    </row>
    <row r="277" spans="2:3">
      <c r="B277" s="5">
        <v>217</v>
      </c>
      <c r="C277" s="23" t="s">
        <v>195</v>
      </c>
    </row>
    <row r="278" spans="2:3">
      <c r="B278" s="5">
        <v>218</v>
      </c>
      <c r="C278" s="23" t="s">
        <v>188</v>
      </c>
    </row>
    <row r="279" spans="2:3">
      <c r="B279" s="5">
        <v>219</v>
      </c>
      <c r="C279" s="23" t="s">
        <v>342</v>
      </c>
    </row>
    <row r="280" spans="2:3">
      <c r="B280" s="5">
        <v>220</v>
      </c>
      <c r="C280" s="23" t="s">
        <v>343</v>
      </c>
    </row>
    <row r="281" spans="2:3">
      <c r="B281" s="5">
        <v>221</v>
      </c>
      <c r="C281" s="23" t="s">
        <v>197</v>
      </c>
    </row>
    <row r="282" spans="2:3">
      <c r="B282" s="5">
        <v>222</v>
      </c>
      <c r="C282" s="23" t="s">
        <v>198</v>
      </c>
    </row>
    <row r="283" spans="2:3">
      <c r="B283" s="5">
        <v>223</v>
      </c>
      <c r="C283" s="23" t="s">
        <v>199</v>
      </c>
    </row>
    <row r="284" spans="2:3">
      <c r="B284" s="5">
        <v>224</v>
      </c>
      <c r="C284" s="23" t="s">
        <v>344</v>
      </c>
    </row>
    <row r="285" spans="2:3">
      <c r="B285" s="5">
        <v>225</v>
      </c>
      <c r="C285" s="23" t="s">
        <v>346</v>
      </c>
    </row>
    <row r="286" spans="2:3">
      <c r="B286" s="5">
        <v>226</v>
      </c>
      <c r="C286" s="23" t="s">
        <v>200</v>
      </c>
    </row>
    <row r="287" spans="2:3">
      <c r="B287" s="5">
        <v>227</v>
      </c>
      <c r="C287" s="23" t="s">
        <v>69</v>
      </c>
    </row>
    <row r="288" spans="2:3">
      <c r="B288" s="5">
        <v>228</v>
      </c>
      <c r="C288" s="23" t="s">
        <v>155</v>
      </c>
    </row>
    <row r="289" spans="2:3">
      <c r="B289" s="5">
        <v>229</v>
      </c>
      <c r="C289" s="23" t="s">
        <v>201</v>
      </c>
    </row>
    <row r="290" spans="2:3">
      <c r="B290" s="5">
        <v>230</v>
      </c>
      <c r="C290" s="23" t="s">
        <v>202</v>
      </c>
    </row>
    <row r="291" spans="2:3">
      <c r="B291" s="5">
        <v>231</v>
      </c>
      <c r="C291" s="23" t="s">
        <v>203</v>
      </c>
    </row>
    <row r="292" spans="2:3">
      <c r="B292" s="5">
        <v>232</v>
      </c>
      <c r="C292" s="23" t="s">
        <v>43</v>
      </c>
    </row>
    <row r="293" spans="2:3">
      <c r="B293" s="5">
        <v>233</v>
      </c>
      <c r="C293" s="23" t="s">
        <v>204</v>
      </c>
    </row>
    <row r="294" spans="2:3">
      <c r="B294" s="5">
        <v>234</v>
      </c>
      <c r="C294" s="23" t="s">
        <v>205</v>
      </c>
    </row>
    <row r="295" spans="2:3">
      <c r="B295" s="5">
        <v>235</v>
      </c>
      <c r="C295" s="23" t="s">
        <v>292</v>
      </c>
    </row>
    <row r="296" spans="2:3">
      <c r="B296" s="5">
        <v>236</v>
      </c>
      <c r="C296" s="23" t="s">
        <v>207</v>
      </c>
    </row>
    <row r="297" spans="2:3">
      <c r="B297" s="5">
        <v>237</v>
      </c>
      <c r="C297" s="23" t="s">
        <v>61</v>
      </c>
    </row>
    <row r="298" spans="2:3">
      <c r="B298" s="5">
        <v>238</v>
      </c>
      <c r="C298" s="23" t="s">
        <v>206</v>
      </c>
    </row>
    <row r="299" spans="2:3">
      <c r="B299" s="5">
        <v>239</v>
      </c>
      <c r="C299" s="23" t="s">
        <v>208</v>
      </c>
    </row>
    <row r="300" spans="2:3">
      <c r="B300" s="5">
        <v>240</v>
      </c>
      <c r="C300" s="23" t="s">
        <v>209</v>
      </c>
    </row>
    <row r="301" spans="2:3">
      <c r="B301" s="5">
        <v>241</v>
      </c>
      <c r="C301" s="23" t="s">
        <v>210</v>
      </c>
    </row>
    <row r="302" spans="2:3">
      <c r="B302" s="5">
        <v>242</v>
      </c>
      <c r="C302" s="23" t="s">
        <v>34</v>
      </c>
    </row>
    <row r="303" spans="2:3">
      <c r="B303" s="5">
        <v>243</v>
      </c>
      <c r="C303" s="23"/>
    </row>
    <row r="304" spans="2:3">
      <c r="B304" s="5">
        <v>244</v>
      </c>
      <c r="C304" s="23"/>
    </row>
    <row r="305" spans="2:3">
      <c r="B305" s="5">
        <v>245</v>
      </c>
      <c r="C305" s="23"/>
    </row>
    <row r="306" spans="2:3">
      <c r="B306" s="5">
        <v>246</v>
      </c>
      <c r="C306" s="23"/>
    </row>
    <row r="307" spans="2:3">
      <c r="B307" s="5">
        <v>247</v>
      </c>
      <c r="C307" s="23"/>
    </row>
    <row r="308" spans="2:3">
      <c r="B308" s="5">
        <v>248</v>
      </c>
      <c r="C308" s="23"/>
    </row>
    <row r="309" spans="2:3">
      <c r="B309" s="5">
        <v>249</v>
      </c>
      <c r="C309" s="23"/>
    </row>
    <row r="310" spans="2:3">
      <c r="B310" s="5">
        <v>250</v>
      </c>
      <c r="C310" s="23"/>
    </row>
    <row r="311" spans="2:3">
      <c r="B311" s="5">
        <v>251</v>
      </c>
      <c r="C311" s="23"/>
    </row>
    <row r="312" spans="2:3">
      <c r="B312" s="5">
        <v>252</v>
      </c>
      <c r="C312" s="23"/>
    </row>
    <row r="313" spans="2:3">
      <c r="B313" s="5">
        <v>253</v>
      </c>
      <c r="C313" s="23"/>
    </row>
    <row r="314" spans="2:3">
      <c r="B314" s="5">
        <v>254</v>
      </c>
      <c r="C314" s="23"/>
    </row>
    <row r="315" spans="2:3">
      <c r="B315" s="5">
        <v>255</v>
      </c>
      <c r="C315" s="23"/>
    </row>
    <row r="316" spans="2:3">
      <c r="B316" s="5">
        <v>256</v>
      </c>
      <c r="C316" s="23"/>
    </row>
    <row r="317" spans="2:3">
      <c r="B317" s="5">
        <v>257</v>
      </c>
      <c r="C317" s="23"/>
    </row>
    <row r="318" spans="2:3">
      <c r="B318" s="5">
        <v>258</v>
      </c>
      <c r="C318" s="23"/>
    </row>
    <row r="319" spans="2:3">
      <c r="B319" s="5">
        <v>259</v>
      </c>
      <c r="C319" s="23"/>
    </row>
    <row r="320" spans="2:3">
      <c r="B320" s="5">
        <v>260</v>
      </c>
      <c r="C320" s="23"/>
    </row>
    <row r="321" spans="2:3">
      <c r="B321" s="5">
        <v>261</v>
      </c>
      <c r="C321" s="23"/>
    </row>
    <row r="322" spans="2:3">
      <c r="B322" s="5">
        <v>262</v>
      </c>
      <c r="C322" s="23"/>
    </row>
    <row r="323" spans="2:3">
      <c r="B323" s="5">
        <v>263</v>
      </c>
      <c r="C323" s="23"/>
    </row>
    <row r="324" spans="2:3">
      <c r="B324" s="5">
        <v>264</v>
      </c>
      <c r="C324" s="23"/>
    </row>
    <row r="325" spans="2:3">
      <c r="B325" s="5">
        <v>265</v>
      </c>
      <c r="C325" s="23"/>
    </row>
    <row r="326" spans="2:3">
      <c r="B326" s="5">
        <v>266</v>
      </c>
      <c r="C326" s="23"/>
    </row>
    <row r="327" spans="2:3">
      <c r="B327" s="5">
        <v>267</v>
      </c>
      <c r="C327" s="23"/>
    </row>
    <row r="328" spans="2:3">
      <c r="B328" s="5">
        <v>268</v>
      </c>
      <c r="C328" s="23"/>
    </row>
    <row r="329" spans="2:3">
      <c r="B329" s="5">
        <v>269</v>
      </c>
      <c r="C329" s="23"/>
    </row>
    <row r="330" spans="2:3">
      <c r="B330" s="5">
        <v>270</v>
      </c>
      <c r="C330" s="23"/>
    </row>
    <row r="331" spans="2:3">
      <c r="B331" s="5">
        <v>271</v>
      </c>
      <c r="C331" s="23"/>
    </row>
    <row r="332" spans="2:3">
      <c r="B332" s="5">
        <v>272</v>
      </c>
      <c r="C332" s="23"/>
    </row>
    <row r="333" spans="2:3">
      <c r="B333" s="5">
        <v>273</v>
      </c>
      <c r="C333" s="23"/>
    </row>
    <row r="334" spans="2:3">
      <c r="B334" s="5">
        <v>274</v>
      </c>
      <c r="C334" s="23"/>
    </row>
    <row r="335" spans="2:3">
      <c r="B335" s="5">
        <v>275</v>
      </c>
      <c r="C335" s="23"/>
    </row>
    <row r="336" spans="2:3">
      <c r="B336" s="5">
        <v>276</v>
      </c>
      <c r="C336" s="23"/>
    </row>
    <row r="337" spans="2:3">
      <c r="B337" s="5">
        <v>277</v>
      </c>
      <c r="C337" s="23"/>
    </row>
    <row r="338" spans="2:3">
      <c r="B338" s="5">
        <v>278</v>
      </c>
      <c r="C338" s="23"/>
    </row>
    <row r="339" spans="2:3">
      <c r="B339" s="5">
        <v>279</v>
      </c>
      <c r="C339" s="23"/>
    </row>
  </sheetData>
  <sheetProtection password="CC4B" sheet="1" objects="1" scenarios="1"/>
  <sortState ref="B9:I48">
    <sortCondition ref="H9:H48"/>
  </sortState>
  <customSheetViews>
    <customSheetView guid="{4EAC653A-9D88-4D70-A75C-EFB4EA9B306F}" showPageBreaks="1" zeroValues="0" fitToPage="1" printArea="1" topLeftCell="R1">
      <selection activeCell="W2" sqref="W2:AG48"/>
      <pageMargins left="0.98425196850393704" right="0.98425196850393704" top="0.98425196850393704" bottom="0.98425196850393704" header="0.51181102362204722" footer="0.51181102362204722"/>
      <printOptions horizontalCentered="1"/>
      <pageSetup paperSize="9" scale="94" orientation="portrait" r:id="rId1"/>
    </customSheetView>
    <customSheetView guid="{8C013384-B3A3-4BA1-9FB7-E1F9CD77BBB2}" showPageBreaks="1" zeroValues="0" fitToPage="1" printArea="1" topLeftCell="I40">
      <selection activeCell="R57" sqref="M2:R57"/>
      <pageMargins left="0.70866141732283472" right="0.70866141732283472" top="0.74803149606299213" bottom="0.74803149606299213" header="0.31496062992125984" footer="0.31496062992125984"/>
      <printOptions horizontalCentered="1"/>
      <pageSetup paperSize="9" scale="94" orientation="portrait" r:id="rId2"/>
    </customSheetView>
    <customSheetView guid="{190C3094-A738-4124-8874-74F158CE3F76}" scale="77" showPageBreaks="1" zeroValues="0" fitToPage="1" printArea="1" topLeftCell="AH1">
      <selection activeCell="AL2" sqref="AL2:BA48"/>
      <pageMargins left="0.7" right="0.7" top="0.75" bottom="0.75" header="0.3" footer="0.3"/>
      <pageSetup paperSize="9" scale="74" orientation="portrait" r:id="rId3"/>
    </customSheetView>
  </customSheetViews>
  <mergeCells count="218">
    <mergeCell ref="E59:U60"/>
    <mergeCell ref="B59:C60"/>
    <mergeCell ref="B55:C57"/>
    <mergeCell ref="BC32:BD32"/>
    <mergeCell ref="BC35:BF35"/>
    <mergeCell ref="BJ7:BM7"/>
    <mergeCell ref="BF44:BF45"/>
    <mergeCell ref="BC46:BC47"/>
    <mergeCell ref="BC33:BE33"/>
    <mergeCell ref="BC44:BE45"/>
    <mergeCell ref="AZ48:BA48"/>
    <mergeCell ref="AQ7:AQ8"/>
    <mergeCell ref="AR27:AR28"/>
    <mergeCell ref="AR15:AR16"/>
    <mergeCell ref="AR21:AR22"/>
    <mergeCell ref="AR31:AR32"/>
    <mergeCell ref="AX2:BA2"/>
    <mergeCell ref="AA47:AA48"/>
    <mergeCell ref="AH47:AH48"/>
    <mergeCell ref="AA33:AA34"/>
    <mergeCell ref="AA31:AA32"/>
    <mergeCell ref="AX3:BA3"/>
    <mergeCell ref="S7:S8"/>
    <mergeCell ref="S29:S30"/>
    <mergeCell ref="S51:S52"/>
    <mergeCell ref="AD7:AD8"/>
    <mergeCell ref="AK7:AK8"/>
    <mergeCell ref="AP13:AP14"/>
    <mergeCell ref="AP15:AP16"/>
    <mergeCell ref="AP17:AP18"/>
    <mergeCell ref="AP21:AP22"/>
    <mergeCell ref="AP23:AP24"/>
    <mergeCell ref="N2:T2"/>
    <mergeCell ref="N3:T3"/>
    <mergeCell ref="N4:P4"/>
    <mergeCell ref="Q4:R4"/>
    <mergeCell ref="V2:X2"/>
    <mergeCell ref="Y3:AJ3"/>
    <mergeCell ref="AF4:AJ4"/>
    <mergeCell ref="AB4:AC4"/>
    <mergeCell ref="AH29:AH30"/>
    <mergeCell ref="AA29:AA30"/>
    <mergeCell ref="AH17:AH18"/>
    <mergeCell ref="AF7:AF8"/>
    <mergeCell ref="E6:I6"/>
    <mergeCell ref="O7:O8"/>
    <mergeCell ref="P7:P8"/>
    <mergeCell ref="Y13:Y14"/>
    <mergeCell ref="J3:K3"/>
    <mergeCell ref="AA17:AA18"/>
    <mergeCell ref="AA15:AA16"/>
    <mergeCell ref="AH15:AH16"/>
    <mergeCell ref="AA21:AA22"/>
    <mergeCell ref="AA19:AA20"/>
    <mergeCell ref="AH23:AH24"/>
    <mergeCell ref="AH25:AH26"/>
    <mergeCell ref="AH27:AH28"/>
    <mergeCell ref="AA27:AA28"/>
    <mergeCell ref="AA25:AA26"/>
    <mergeCell ref="AA23:AA24"/>
    <mergeCell ref="AF17:AF18"/>
    <mergeCell ref="AF19:AF20"/>
    <mergeCell ref="AF21:AF22"/>
    <mergeCell ref="AH19:AH20"/>
    <mergeCell ref="AP4:AR4"/>
    <mergeCell ref="AS4:AT4"/>
    <mergeCell ref="AZ46:BA46"/>
    <mergeCell ref="AZ47:BA47"/>
    <mergeCell ref="AX4:BA4"/>
    <mergeCell ref="AR33:AR34"/>
    <mergeCell ref="AR35:AR36"/>
    <mergeCell ref="AR37:AR38"/>
    <mergeCell ref="AP5:AR6"/>
    <mergeCell ref="AR29:AR30"/>
    <mergeCell ref="AP19:AP20"/>
    <mergeCell ref="AU7:AU8"/>
    <mergeCell ref="A1:D1"/>
    <mergeCell ref="F1:L1"/>
    <mergeCell ref="Y31:Y32"/>
    <mergeCell ref="Y33:Y34"/>
    <mergeCell ref="Y35:Y36"/>
    <mergeCell ref="Y37:Y38"/>
    <mergeCell ref="A3:C6"/>
    <mergeCell ref="R7:R8"/>
    <mergeCell ref="N5:Q6"/>
    <mergeCell ref="N29:N30"/>
    <mergeCell ref="O29:O30"/>
    <mergeCell ref="P29:P30"/>
    <mergeCell ref="Q29:Q30"/>
    <mergeCell ref="R29:R30"/>
    <mergeCell ref="Y29:Y30"/>
    <mergeCell ref="Y9:Y10"/>
    <mergeCell ref="F4:I4"/>
    <mergeCell ref="E5:I5"/>
    <mergeCell ref="Y11:Y12"/>
    <mergeCell ref="Y15:Y16"/>
    <mergeCell ref="T29:T30"/>
    <mergeCell ref="Y27:Y28"/>
    <mergeCell ref="Y7:Y8"/>
    <mergeCell ref="Y2:AK2"/>
    <mergeCell ref="AF31:AF32"/>
    <mergeCell ref="AF33:AF34"/>
    <mergeCell ref="AF35:AF36"/>
    <mergeCell ref="AF37:AF38"/>
    <mergeCell ref="AF39:AF40"/>
    <mergeCell ref="AF41:AF42"/>
    <mergeCell ref="AF43:AF44"/>
    <mergeCell ref="BC2:BF2"/>
    <mergeCell ref="BC3:BF3"/>
    <mergeCell ref="BC4:BF4"/>
    <mergeCell ref="AP33:AP34"/>
    <mergeCell ref="AP35:AP36"/>
    <mergeCell ref="AS7:AS8"/>
    <mergeCell ref="AT7:AT8"/>
    <mergeCell ref="AP27:AP28"/>
    <mergeCell ref="AR9:AR10"/>
    <mergeCell ref="AR11:AR12"/>
    <mergeCell ref="AR13:AR14"/>
    <mergeCell ref="AP25:AP26"/>
    <mergeCell ref="AR7:AR8"/>
    <mergeCell ref="AP11:AP12"/>
    <mergeCell ref="AP7:AP8"/>
    <mergeCell ref="AP9:AP10"/>
    <mergeCell ref="AF9:AF10"/>
    <mergeCell ref="AN7:AN8"/>
    <mergeCell ref="Z7:Z8"/>
    <mergeCell ref="AA7:AA8"/>
    <mergeCell ref="AG7:AG8"/>
    <mergeCell ref="AH7:AH8"/>
    <mergeCell ref="AB7:AB8"/>
    <mergeCell ref="AI7:AI8"/>
    <mergeCell ref="AF13:AF14"/>
    <mergeCell ref="AF15:AF16"/>
    <mergeCell ref="AA9:AA10"/>
    <mergeCell ref="AA13:AA14"/>
    <mergeCell ref="AH9:AH10"/>
    <mergeCell ref="AH21:AH22"/>
    <mergeCell ref="AH11:AH12"/>
    <mergeCell ref="AH13:AH14"/>
    <mergeCell ref="A2:L2"/>
    <mergeCell ref="AR43:AR44"/>
    <mergeCell ref="AP3:AT3"/>
    <mergeCell ref="AF11:AF12"/>
    <mergeCell ref="AA11:AA12"/>
    <mergeCell ref="AF23:AF24"/>
    <mergeCell ref="AF25:AF26"/>
    <mergeCell ref="AF27:AF28"/>
    <mergeCell ref="AR17:AR18"/>
    <mergeCell ref="AR19:AR20"/>
    <mergeCell ref="AR23:AR24"/>
    <mergeCell ref="AR25:AR26"/>
    <mergeCell ref="K7:K8"/>
    <mergeCell ref="L7:L8"/>
    <mergeCell ref="V7:V8"/>
    <mergeCell ref="W7:W8"/>
    <mergeCell ref="Q7:Q8"/>
    <mergeCell ref="N7:N8"/>
    <mergeCell ref="AC7:AC8"/>
    <mergeCell ref="AJ7:AJ8"/>
    <mergeCell ref="T7:T8"/>
    <mergeCell ref="Z5:AB6"/>
    <mergeCell ref="AA41:AA42"/>
    <mergeCell ref="J4:L6"/>
    <mergeCell ref="AA35:AA36"/>
    <mergeCell ref="AG5:AI6"/>
    <mergeCell ref="AM7:AM8"/>
    <mergeCell ref="AH35:AH36"/>
    <mergeCell ref="AR39:AR40"/>
    <mergeCell ref="N51:N52"/>
    <mergeCell ref="O51:O52"/>
    <mergeCell ref="P51:P52"/>
    <mergeCell ref="Q51:Q52"/>
    <mergeCell ref="R51:R52"/>
    <mergeCell ref="Y41:Y42"/>
    <mergeCell ref="Y43:Y44"/>
    <mergeCell ref="Y45:Y46"/>
    <mergeCell ref="Y47:Y48"/>
    <mergeCell ref="AA43:AA44"/>
    <mergeCell ref="AA45:AA46"/>
    <mergeCell ref="Y17:Y18"/>
    <mergeCell ref="Y19:Y20"/>
    <mergeCell ref="Y21:Y22"/>
    <mergeCell ref="Y23:Y24"/>
    <mergeCell ref="Y25:Y26"/>
    <mergeCell ref="AA37:AA38"/>
    <mergeCell ref="AZ45:BA45"/>
    <mergeCell ref="BC41:BE41"/>
    <mergeCell ref="BC39:BF40"/>
    <mergeCell ref="AX52:BA53"/>
    <mergeCell ref="AX54:BF64"/>
    <mergeCell ref="W52:Z53"/>
    <mergeCell ref="W54:AF64"/>
    <mergeCell ref="Y39:Y40"/>
    <mergeCell ref="BC36:BD37"/>
    <mergeCell ref="AP2:AU2"/>
    <mergeCell ref="B53:D54"/>
    <mergeCell ref="AF47:AF48"/>
    <mergeCell ref="AF45:AF46"/>
    <mergeCell ref="AR45:AR46"/>
    <mergeCell ref="AP45:AP46"/>
    <mergeCell ref="AP47:AP48"/>
    <mergeCell ref="AP29:AP30"/>
    <mergeCell ref="AP31:AP32"/>
    <mergeCell ref="AR47:AR48"/>
    <mergeCell ref="AR41:AR42"/>
    <mergeCell ref="AP37:AP38"/>
    <mergeCell ref="AP39:AP40"/>
    <mergeCell ref="AP41:AP42"/>
    <mergeCell ref="AF29:AF30"/>
    <mergeCell ref="AH31:AH32"/>
    <mergeCell ref="AH33:AH34"/>
    <mergeCell ref="AP43:AP44"/>
    <mergeCell ref="AH37:AH38"/>
    <mergeCell ref="AH39:AH40"/>
    <mergeCell ref="AH41:AH42"/>
    <mergeCell ref="AH43:AH44"/>
    <mergeCell ref="AH45:AH46"/>
    <mergeCell ref="AA39:AA40"/>
  </mergeCells>
  <phoneticPr fontId="1" type="Hiragana"/>
  <dataValidations xWindow="603" yWindow="207" count="11">
    <dataValidation type="list" allowBlank="1" showErrorMessage="1" sqref="BF41">
      <formula1>"選択してください,○"</formula1>
    </dataValidation>
    <dataValidation type="list" allowBlank="1" showInputMessage="1" showErrorMessage="1" sqref="BF44:BF45">
      <formula1>"なし,有"</formula1>
    </dataValidation>
    <dataValidation type="list" allowBlank="1" showInputMessage="1" promptTitle="大会回数" sqref="E1">
      <formula1>"　,第74回,第75回,第76回,第77回,第78回,第79回,第80回"</formula1>
    </dataValidation>
    <dataValidation type="list" allowBlank="1" showInputMessage="1" showErrorMessage="1" sqref="N31:N50">
      <formula1>" ,WS,WSA,WSB,30WS,35WS,40WS,45WS,50WS,55WS,60WS,65WS,70WS,75WS"</formula1>
    </dataValidation>
    <dataValidation type="list" allowBlank="1" showInputMessage="1" sqref="Y9:Y48">
      <formula1>" ,MD,MDA,MDB,30MD,35MD,40MD,45MD,50MD,55MD,60MD,65MD,70MD,75MD"</formula1>
    </dataValidation>
    <dataValidation type="list" allowBlank="1" showInputMessage="1" sqref="AP9:AP48">
      <formula1>" ,X,XA,XB,30X,35X,40X,45X,50X,55X,60X,65X,70X,75X,80X"</formula1>
    </dataValidation>
    <dataValidation type="list" allowBlank="1" showInputMessage="1" sqref="N9:N28">
      <formula1>" ,MS,MSA,MSB,30MS,35MS,40MS,45MS,50MS,55MS,60MS,65MS,70MS,75MS"</formula1>
    </dataValidation>
    <dataValidation type="list" allowBlank="1" showInputMessage="1" sqref="AF9:AF48">
      <formula1>" ,WD,WDA,WDB,30WD,35WD,40WD,45WD,50WD,55WD,60WD,65WD,70WD,75WD"</formula1>
    </dataValidation>
    <dataValidation type="list" allowBlank="1" showInputMessage="1" sqref="N53:N57">
      <formula1>" ,MS,MSA,MSB,WS,WSA,WSB"</formula1>
    </dataValidation>
    <dataValidation type="list" allowBlank="1" showInputMessage="1" promptTitle="大会名" sqref="F1">
      <formula1>"兵庫県民体育大会　バドミントン競技,兵庫県総合バドミントン選手権大会"</formula1>
    </dataValidation>
    <dataValidation type="list" allowBlank="1" showInputMessage="1" sqref="J9:J48">
      <formula1>"なし ,準3級,3級,2級,1級,取得予定"</formula1>
    </dataValidation>
  </dataValidations>
  <printOptions horizontalCentered="1"/>
  <pageMargins left="0.39370078740157483" right="0.39370078740157483" top="0.78740157480314965" bottom="0.39370078740157483" header="0.51181102362204722" footer="0.19685039370078741"/>
  <pageSetup paperSize="9" scale="95" orientation="portrait" r:id="rId4"/>
  <headerFooter scaleWithDoc="0" alignWithMargins="0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  <pageSetUpPr autoPageBreaks="0"/>
  </sheetPr>
  <dimension ref="A1:BQ221"/>
  <sheetViews>
    <sheetView topLeftCell="D118" zoomScale="106" zoomScaleNormal="106" workbookViewId="0">
      <selection activeCell="N119" sqref="N119"/>
    </sheetView>
  </sheetViews>
  <sheetFormatPr defaultRowHeight="13.5"/>
  <cols>
    <col min="1" max="1" width="5.125" style="18" customWidth="1"/>
    <col min="2" max="5" width="20.5" style="7" customWidth="1"/>
    <col min="6" max="6" width="19.125" style="7" customWidth="1"/>
    <col min="7" max="7" width="10.25" style="7" customWidth="1"/>
    <col min="8" max="8" width="14.125" style="7" customWidth="1"/>
    <col min="9" max="9" width="12.375" style="7" customWidth="1"/>
    <col min="10" max="10" width="10.5" style="7" bestFit="1" customWidth="1"/>
    <col min="11" max="11" width="9.5" style="7" bestFit="1" customWidth="1"/>
    <col min="12" max="12" width="8.25" style="7" customWidth="1"/>
    <col min="13" max="16384" width="9" style="7"/>
  </cols>
  <sheetData>
    <row r="1" spans="1:21">
      <c r="A1" s="17" t="s">
        <v>70</v>
      </c>
      <c r="B1" s="12" t="s">
        <v>57</v>
      </c>
      <c r="C1" s="12" t="s">
        <v>50</v>
      </c>
      <c r="D1" s="12" t="s">
        <v>327</v>
      </c>
      <c r="E1" s="12" t="s">
        <v>18</v>
      </c>
      <c r="F1" s="12" t="s">
        <v>19</v>
      </c>
      <c r="G1" s="12" t="s">
        <v>326</v>
      </c>
      <c r="H1" s="12" t="s">
        <v>21</v>
      </c>
      <c r="I1" s="26" t="s">
        <v>331</v>
      </c>
      <c r="K1" s="28"/>
      <c r="L1" s="28"/>
      <c r="M1" s="28"/>
      <c r="N1" s="29"/>
      <c r="O1" s="29"/>
      <c r="P1" s="29"/>
      <c r="Q1" s="17" t="s">
        <v>330</v>
      </c>
      <c r="R1" s="15" t="s">
        <v>48</v>
      </c>
      <c r="S1" s="15" t="s">
        <v>49</v>
      </c>
      <c r="T1" s="14" t="s">
        <v>55</v>
      </c>
      <c r="U1" s="16">
        <v>1</v>
      </c>
    </row>
    <row r="2" spans="1:21">
      <c r="A2" s="18">
        <v>1</v>
      </c>
      <c r="B2" s="7" t="str">
        <f>IF(R2&lt;&gt;0,申込１!$F$4,"")</f>
        <v/>
      </c>
      <c r="C2" s="7" t="str">
        <f>申込１!R9</f>
        <v/>
      </c>
      <c r="D2" s="7" t="str">
        <f>IFERROR(IF(申込１!N9&lt;&gt;0,申込１!N9,""),"")</f>
        <v/>
      </c>
      <c r="E2" s="7" t="str">
        <f>申込１!Q9&amp;" "&amp;C2</f>
        <v xml:space="preserve"> </v>
      </c>
      <c r="G2" s="7">
        <f>申込１!P9</f>
        <v>0</v>
      </c>
      <c r="H2" s="7" t="str">
        <f t="shared" ref="H2:H33" si="0">C2</f>
        <v/>
      </c>
      <c r="I2" s="7" t="e">
        <f t="shared" ref="I2:I46" si="1">VLOOKUP(Q2,$A$110:$L$149,10,FALSE)</f>
        <v>#N/A</v>
      </c>
      <c r="Q2" s="7" t="str">
        <f>申込１!T9</f>
        <v/>
      </c>
      <c r="R2" s="7">
        <f>申込１!O9</f>
        <v>0</v>
      </c>
      <c r="T2" s="7" t="str">
        <f>IF(R2=0,"","○")</f>
        <v/>
      </c>
      <c r="U2" s="7">
        <v>1</v>
      </c>
    </row>
    <row r="3" spans="1:21">
      <c r="A3" s="18">
        <v>2</v>
      </c>
      <c r="B3" s="7" t="str">
        <f>IF(R3&lt;&gt;0,申込１!$F$4,"")</f>
        <v/>
      </c>
      <c r="C3" s="7" t="str">
        <f>申込１!R10</f>
        <v/>
      </c>
      <c r="D3" s="7" t="str">
        <f>IFERROR(IF(申込１!N10&lt;&gt;0,申込１!N10,""),"")</f>
        <v/>
      </c>
      <c r="E3" s="7" t="str">
        <f>申込１!Q10&amp;" "&amp;C3</f>
        <v xml:space="preserve"> </v>
      </c>
      <c r="G3" s="7">
        <f>申込１!P10</f>
        <v>0</v>
      </c>
      <c r="H3" s="7" t="str">
        <f t="shared" si="0"/>
        <v/>
      </c>
      <c r="I3" s="7" t="e">
        <f t="shared" si="1"/>
        <v>#N/A</v>
      </c>
      <c r="Q3" s="7" t="str">
        <f>申込１!T10</f>
        <v/>
      </c>
      <c r="R3" s="7">
        <f>申込１!O10</f>
        <v>0</v>
      </c>
      <c r="T3" s="7" t="str">
        <f t="shared" ref="T3:T33" si="2">IF(R3=0,"","○")</f>
        <v/>
      </c>
      <c r="U3" s="7">
        <v>2</v>
      </c>
    </row>
    <row r="4" spans="1:21">
      <c r="A4" s="18">
        <v>3</v>
      </c>
      <c r="B4" s="7" t="str">
        <f>IF(R4&lt;&gt;0,申込１!$F$4,"")</f>
        <v/>
      </c>
      <c r="C4" s="7" t="str">
        <f>申込１!R11</f>
        <v/>
      </c>
      <c r="D4" s="7" t="str">
        <f>IFERROR(IF(申込１!N11&lt;&gt;0,申込１!N11,""),"")</f>
        <v/>
      </c>
      <c r="E4" s="7" t="str">
        <f>申込１!Q11&amp;" "&amp;C4</f>
        <v xml:space="preserve"> </v>
      </c>
      <c r="G4" s="7">
        <f>申込１!P11</f>
        <v>0</v>
      </c>
      <c r="H4" s="7" t="str">
        <f t="shared" si="0"/>
        <v/>
      </c>
      <c r="I4" s="7" t="e">
        <f t="shared" si="1"/>
        <v>#N/A</v>
      </c>
      <c r="Q4" s="7" t="str">
        <f>申込１!T11</f>
        <v/>
      </c>
      <c r="R4" s="7">
        <f>申込１!O11</f>
        <v>0</v>
      </c>
      <c r="T4" s="7" t="str">
        <f t="shared" si="2"/>
        <v/>
      </c>
      <c r="U4" s="7">
        <v>3</v>
      </c>
    </row>
    <row r="5" spans="1:21">
      <c r="A5" s="18">
        <v>4</v>
      </c>
      <c r="B5" s="7" t="str">
        <f>IF(R5&lt;&gt;0,申込１!$F$4,"")</f>
        <v/>
      </c>
      <c r="C5" s="7" t="str">
        <f>申込１!R12</f>
        <v/>
      </c>
      <c r="D5" s="7" t="str">
        <f>IFERROR(IF(申込１!N12&lt;&gt;0,申込１!N12,""),"")</f>
        <v/>
      </c>
      <c r="E5" s="7" t="str">
        <f>申込１!Q12&amp;" "&amp;C5</f>
        <v xml:space="preserve"> </v>
      </c>
      <c r="G5" s="7">
        <f>申込１!P12</f>
        <v>0</v>
      </c>
      <c r="H5" s="7" t="str">
        <f t="shared" si="0"/>
        <v/>
      </c>
      <c r="I5" s="7" t="e">
        <f t="shared" si="1"/>
        <v>#N/A</v>
      </c>
      <c r="Q5" s="7" t="str">
        <f>申込１!T12</f>
        <v/>
      </c>
      <c r="R5" s="7">
        <f>申込１!O12</f>
        <v>0</v>
      </c>
      <c r="T5" s="7" t="str">
        <f t="shared" si="2"/>
        <v/>
      </c>
      <c r="U5" s="7">
        <v>4</v>
      </c>
    </row>
    <row r="6" spans="1:21">
      <c r="A6" s="18">
        <v>5</v>
      </c>
      <c r="B6" s="7" t="str">
        <f>IF(R6&lt;&gt;0,申込１!$F$4,"")</f>
        <v/>
      </c>
      <c r="C6" s="7" t="str">
        <f>申込１!R13</f>
        <v/>
      </c>
      <c r="D6" s="7" t="str">
        <f>IFERROR(IF(申込１!N13&lt;&gt;0,申込１!N13,""),"")</f>
        <v/>
      </c>
      <c r="E6" s="7" t="str">
        <f>申込１!Q13&amp;" "&amp;C6</f>
        <v xml:space="preserve"> </v>
      </c>
      <c r="G6" s="7">
        <f>申込１!P13</f>
        <v>0</v>
      </c>
      <c r="H6" s="7" t="str">
        <f t="shared" si="0"/>
        <v/>
      </c>
      <c r="I6" s="7" t="e">
        <f t="shared" si="1"/>
        <v>#N/A</v>
      </c>
      <c r="Q6" s="7" t="str">
        <f>申込１!T13</f>
        <v/>
      </c>
      <c r="R6" s="7">
        <f>申込１!O13</f>
        <v>0</v>
      </c>
      <c r="T6" s="7" t="str">
        <f t="shared" si="2"/>
        <v/>
      </c>
      <c r="U6" s="7">
        <v>5</v>
      </c>
    </row>
    <row r="7" spans="1:21">
      <c r="A7" s="18">
        <v>6</v>
      </c>
      <c r="B7" s="7" t="str">
        <f>IF(R7&lt;&gt;0,申込１!$F$4,"")</f>
        <v/>
      </c>
      <c r="C7" s="7" t="str">
        <f>申込１!R14</f>
        <v/>
      </c>
      <c r="D7" s="7" t="str">
        <f>IFERROR(IF(申込１!N14&lt;&gt;0,申込１!N14,""),"")</f>
        <v/>
      </c>
      <c r="E7" s="7" t="str">
        <f>申込１!Q14&amp;" "&amp;C7</f>
        <v xml:space="preserve"> </v>
      </c>
      <c r="G7" s="7">
        <f>申込１!P14</f>
        <v>0</v>
      </c>
      <c r="H7" s="7" t="str">
        <f t="shared" si="0"/>
        <v/>
      </c>
      <c r="I7" s="7" t="e">
        <f t="shared" si="1"/>
        <v>#N/A</v>
      </c>
      <c r="Q7" s="7" t="str">
        <f>申込１!T14</f>
        <v/>
      </c>
      <c r="R7" s="7">
        <f>申込１!O14</f>
        <v>0</v>
      </c>
      <c r="T7" s="7" t="str">
        <f t="shared" si="2"/>
        <v/>
      </c>
      <c r="U7" s="7">
        <v>6</v>
      </c>
    </row>
    <row r="8" spans="1:21">
      <c r="A8" s="18">
        <v>7</v>
      </c>
      <c r="B8" s="7" t="str">
        <f>IF(R8&lt;&gt;0,申込１!$F$4,"")</f>
        <v/>
      </c>
      <c r="C8" s="7" t="str">
        <f>申込１!R15</f>
        <v/>
      </c>
      <c r="D8" s="7" t="str">
        <f>IFERROR(IF(申込１!N15&lt;&gt;0,申込１!N15,""),"")</f>
        <v/>
      </c>
      <c r="E8" s="7" t="str">
        <f>申込１!Q15&amp;" "&amp;C8</f>
        <v xml:space="preserve"> </v>
      </c>
      <c r="G8" s="7">
        <f>申込１!P15</f>
        <v>0</v>
      </c>
      <c r="H8" s="7" t="str">
        <f t="shared" si="0"/>
        <v/>
      </c>
      <c r="I8" s="7" t="e">
        <f t="shared" si="1"/>
        <v>#N/A</v>
      </c>
      <c r="Q8" s="7" t="str">
        <f>申込１!T15</f>
        <v/>
      </c>
      <c r="R8" s="7">
        <f>申込１!O15</f>
        <v>0</v>
      </c>
      <c r="T8" s="7" t="str">
        <f t="shared" si="2"/>
        <v/>
      </c>
      <c r="U8" s="7">
        <v>7</v>
      </c>
    </row>
    <row r="9" spans="1:21">
      <c r="A9" s="18">
        <v>8</v>
      </c>
      <c r="B9" s="7" t="str">
        <f>IF(R9&lt;&gt;0,申込１!$F$4,"")</f>
        <v/>
      </c>
      <c r="C9" s="7" t="str">
        <f>申込１!R16</f>
        <v/>
      </c>
      <c r="D9" s="7" t="str">
        <f>IFERROR(IF(申込１!N16&lt;&gt;0,申込１!N16,""),"")</f>
        <v/>
      </c>
      <c r="E9" s="7" t="str">
        <f>申込１!Q16&amp;" "&amp;C9</f>
        <v xml:space="preserve"> </v>
      </c>
      <c r="G9" s="7">
        <f>申込１!P16</f>
        <v>0</v>
      </c>
      <c r="H9" s="7" t="str">
        <f t="shared" si="0"/>
        <v/>
      </c>
      <c r="I9" s="7" t="e">
        <f t="shared" si="1"/>
        <v>#N/A</v>
      </c>
      <c r="Q9" s="7" t="str">
        <f>申込１!T16</f>
        <v/>
      </c>
      <c r="R9" s="7">
        <f>申込１!O16</f>
        <v>0</v>
      </c>
      <c r="T9" s="7" t="str">
        <f t="shared" si="2"/>
        <v/>
      </c>
      <c r="U9" s="7">
        <v>8</v>
      </c>
    </row>
    <row r="10" spans="1:21">
      <c r="A10" s="18">
        <v>9</v>
      </c>
      <c r="B10" s="7" t="str">
        <f>IF(R10&lt;&gt;0,申込１!$F$4,"")</f>
        <v/>
      </c>
      <c r="C10" s="7" t="str">
        <f>申込１!R17</f>
        <v/>
      </c>
      <c r="D10" s="7" t="str">
        <f>IFERROR(IF(申込１!N17&lt;&gt;0,申込１!N17,""),"")</f>
        <v/>
      </c>
      <c r="E10" s="7" t="str">
        <f>申込１!Q17&amp;" "&amp;C10</f>
        <v xml:space="preserve"> </v>
      </c>
      <c r="G10" s="7">
        <f>申込１!P17</f>
        <v>0</v>
      </c>
      <c r="H10" s="7" t="str">
        <f t="shared" si="0"/>
        <v/>
      </c>
      <c r="I10" s="7" t="e">
        <f t="shared" si="1"/>
        <v>#N/A</v>
      </c>
      <c r="Q10" s="7" t="str">
        <f>申込１!T17</f>
        <v/>
      </c>
      <c r="R10" s="7">
        <f>申込１!O17</f>
        <v>0</v>
      </c>
      <c r="T10" s="7" t="str">
        <f t="shared" si="2"/>
        <v/>
      </c>
      <c r="U10" s="7">
        <v>9</v>
      </c>
    </row>
    <row r="11" spans="1:21">
      <c r="A11" s="18">
        <v>10</v>
      </c>
      <c r="B11" s="7" t="str">
        <f>IF(R11&lt;&gt;0,申込１!$F$4,"")</f>
        <v/>
      </c>
      <c r="C11" s="7" t="str">
        <f>申込１!R18</f>
        <v/>
      </c>
      <c r="D11" s="7" t="str">
        <f>IFERROR(IF(申込１!N18&lt;&gt;0,申込１!N18,""),"")</f>
        <v/>
      </c>
      <c r="E11" s="7" t="str">
        <f>申込１!Q18&amp;" "&amp;C11</f>
        <v xml:space="preserve"> </v>
      </c>
      <c r="G11" s="7">
        <f>申込１!P18</f>
        <v>0</v>
      </c>
      <c r="H11" s="7" t="str">
        <f t="shared" si="0"/>
        <v/>
      </c>
      <c r="I11" s="7" t="e">
        <f t="shared" si="1"/>
        <v>#N/A</v>
      </c>
      <c r="Q11" s="7" t="str">
        <f>申込１!T18</f>
        <v/>
      </c>
      <c r="R11" s="7">
        <f>申込１!O18</f>
        <v>0</v>
      </c>
      <c r="T11" s="7" t="str">
        <f t="shared" si="2"/>
        <v/>
      </c>
      <c r="U11" s="7">
        <v>10</v>
      </c>
    </row>
    <row r="12" spans="1:21">
      <c r="A12" s="18">
        <v>11</v>
      </c>
      <c r="B12" s="7" t="str">
        <f>IF(R12&lt;&gt;0,申込１!$F$4,"")</f>
        <v/>
      </c>
      <c r="C12" s="7" t="str">
        <f>申込１!R19</f>
        <v/>
      </c>
      <c r="D12" s="7" t="str">
        <f>IFERROR(IF(申込１!N19&lt;&gt;0,申込１!N19,""),"")</f>
        <v/>
      </c>
      <c r="E12" s="7" t="str">
        <f>申込１!Q19&amp;" "&amp;C12</f>
        <v xml:space="preserve"> </v>
      </c>
      <c r="G12" s="7">
        <f>申込１!P19</f>
        <v>0</v>
      </c>
      <c r="H12" s="7" t="str">
        <f t="shared" si="0"/>
        <v/>
      </c>
      <c r="I12" s="7" t="e">
        <f t="shared" si="1"/>
        <v>#N/A</v>
      </c>
      <c r="Q12" s="7" t="str">
        <f>申込１!T19</f>
        <v/>
      </c>
      <c r="R12" s="7">
        <f>申込１!O19</f>
        <v>0</v>
      </c>
      <c r="T12" s="7" t="str">
        <f t="shared" si="2"/>
        <v/>
      </c>
      <c r="U12" s="7">
        <v>11</v>
      </c>
    </row>
    <row r="13" spans="1:21">
      <c r="A13" s="18">
        <v>12</v>
      </c>
      <c r="B13" s="7" t="str">
        <f>IF(R13&lt;&gt;0,申込１!$F$4,"")</f>
        <v/>
      </c>
      <c r="C13" s="7" t="str">
        <f>申込１!R20</f>
        <v/>
      </c>
      <c r="D13" s="7" t="str">
        <f>IFERROR(IF(申込１!N20&lt;&gt;0,申込１!N20,""),"")</f>
        <v/>
      </c>
      <c r="E13" s="7" t="str">
        <f>申込１!Q20&amp;" "&amp;C13</f>
        <v xml:space="preserve"> </v>
      </c>
      <c r="G13" s="7">
        <f>申込１!P20</f>
        <v>0</v>
      </c>
      <c r="H13" s="7" t="str">
        <f t="shared" si="0"/>
        <v/>
      </c>
      <c r="I13" s="7" t="e">
        <f t="shared" si="1"/>
        <v>#N/A</v>
      </c>
      <c r="Q13" s="7" t="str">
        <f>申込１!T20</f>
        <v/>
      </c>
      <c r="R13" s="7">
        <f>申込１!O20</f>
        <v>0</v>
      </c>
      <c r="T13" s="7" t="str">
        <f t="shared" si="2"/>
        <v/>
      </c>
      <c r="U13" s="7">
        <v>12</v>
      </c>
    </row>
    <row r="14" spans="1:21">
      <c r="A14" s="18">
        <v>13</v>
      </c>
      <c r="B14" s="7" t="str">
        <f>IF(R14&lt;&gt;0,申込１!$F$4,"")</f>
        <v/>
      </c>
      <c r="C14" s="7" t="str">
        <f>申込１!R21</f>
        <v/>
      </c>
      <c r="D14" s="7" t="str">
        <f>IFERROR(IF(申込１!N21&lt;&gt;0,申込１!N21,""),"")</f>
        <v/>
      </c>
      <c r="E14" s="7" t="str">
        <f>申込１!Q21&amp;" "&amp;C14</f>
        <v xml:space="preserve"> </v>
      </c>
      <c r="G14" s="7">
        <f>申込１!P21</f>
        <v>0</v>
      </c>
      <c r="H14" s="7" t="str">
        <f t="shared" si="0"/>
        <v/>
      </c>
      <c r="I14" s="7" t="e">
        <f t="shared" si="1"/>
        <v>#N/A</v>
      </c>
      <c r="Q14" s="7" t="str">
        <f>申込１!T21</f>
        <v/>
      </c>
      <c r="R14" s="7">
        <f>申込１!O21</f>
        <v>0</v>
      </c>
      <c r="T14" s="7" t="str">
        <f t="shared" si="2"/>
        <v/>
      </c>
      <c r="U14" s="7">
        <v>13</v>
      </c>
    </row>
    <row r="15" spans="1:21">
      <c r="A15" s="18">
        <v>14</v>
      </c>
      <c r="B15" s="7" t="str">
        <f>IF(R15&lt;&gt;0,申込１!$F$4,"")</f>
        <v/>
      </c>
      <c r="C15" s="7" t="str">
        <f>申込１!R22</f>
        <v/>
      </c>
      <c r="D15" s="7" t="str">
        <f>IFERROR(IF(申込１!N22&lt;&gt;0,申込１!N22,""),"")</f>
        <v/>
      </c>
      <c r="E15" s="7" t="str">
        <f>申込１!Q22&amp;" "&amp;C15</f>
        <v xml:space="preserve"> </v>
      </c>
      <c r="G15" s="7">
        <f>申込１!P22</f>
        <v>0</v>
      </c>
      <c r="H15" s="7" t="str">
        <f t="shared" si="0"/>
        <v/>
      </c>
      <c r="I15" s="7" t="e">
        <f t="shared" si="1"/>
        <v>#N/A</v>
      </c>
      <c r="Q15" s="7" t="str">
        <f>申込１!T22</f>
        <v/>
      </c>
      <c r="R15" s="7">
        <f>申込１!O22</f>
        <v>0</v>
      </c>
      <c r="T15" s="7" t="str">
        <f t="shared" si="2"/>
        <v/>
      </c>
      <c r="U15" s="7">
        <v>14</v>
      </c>
    </row>
    <row r="16" spans="1:21">
      <c r="A16" s="18">
        <v>15</v>
      </c>
      <c r="B16" s="7" t="str">
        <f>IF(R16&lt;&gt;0,申込１!$F$4,"")</f>
        <v/>
      </c>
      <c r="C16" s="7" t="str">
        <f>申込１!R23</f>
        <v/>
      </c>
      <c r="D16" s="7" t="str">
        <f>IFERROR(IF(申込１!N23&lt;&gt;0,申込１!N23,""),"")</f>
        <v/>
      </c>
      <c r="E16" s="7" t="str">
        <f>申込１!Q23&amp;" "&amp;C16</f>
        <v xml:space="preserve"> </v>
      </c>
      <c r="G16" s="7">
        <f>申込１!P23</f>
        <v>0</v>
      </c>
      <c r="H16" s="7" t="str">
        <f t="shared" si="0"/>
        <v/>
      </c>
      <c r="I16" s="7" t="e">
        <f t="shared" si="1"/>
        <v>#N/A</v>
      </c>
      <c r="Q16" s="7" t="str">
        <f>申込１!T23</f>
        <v/>
      </c>
      <c r="R16" s="7">
        <f>申込１!O23</f>
        <v>0</v>
      </c>
      <c r="T16" s="7" t="str">
        <f t="shared" si="2"/>
        <v/>
      </c>
      <c r="U16" s="7">
        <v>15</v>
      </c>
    </row>
    <row r="17" spans="1:21">
      <c r="A17" s="18">
        <v>16</v>
      </c>
      <c r="B17" s="7" t="str">
        <f>IF(R17&lt;&gt;0,申込１!$F$4,"")</f>
        <v/>
      </c>
      <c r="C17" s="7" t="str">
        <f>申込１!R24</f>
        <v/>
      </c>
      <c r="D17" s="7" t="str">
        <f>IFERROR(IF(申込１!N24&lt;&gt;0,申込１!N24,""),"")</f>
        <v/>
      </c>
      <c r="E17" s="7" t="str">
        <f>申込１!Q24&amp;" "&amp;C17</f>
        <v xml:space="preserve"> </v>
      </c>
      <c r="G17" s="7">
        <f>申込１!P24</f>
        <v>0</v>
      </c>
      <c r="H17" s="7" t="str">
        <f t="shared" si="0"/>
        <v/>
      </c>
      <c r="I17" s="7" t="e">
        <f t="shared" si="1"/>
        <v>#N/A</v>
      </c>
      <c r="Q17" s="7" t="str">
        <f>申込１!T24</f>
        <v/>
      </c>
      <c r="R17" s="7">
        <f>申込１!O24</f>
        <v>0</v>
      </c>
      <c r="T17" s="7" t="str">
        <f t="shared" si="2"/>
        <v/>
      </c>
      <c r="U17" s="7">
        <v>16</v>
      </c>
    </row>
    <row r="18" spans="1:21">
      <c r="A18" s="18">
        <v>17</v>
      </c>
      <c r="B18" s="7" t="str">
        <f>IF(R18&lt;&gt;0,申込１!$F$4,"")</f>
        <v/>
      </c>
      <c r="C18" s="7" t="str">
        <f>申込１!R25</f>
        <v/>
      </c>
      <c r="D18" s="7" t="str">
        <f>IFERROR(IF(申込１!N25&lt;&gt;0,申込１!N25,""),"")</f>
        <v/>
      </c>
      <c r="E18" s="7" t="str">
        <f>申込１!Q25&amp;" "&amp;C18</f>
        <v xml:space="preserve"> </v>
      </c>
      <c r="G18" s="7">
        <f>申込１!P25</f>
        <v>0</v>
      </c>
      <c r="H18" s="7" t="str">
        <f t="shared" si="0"/>
        <v/>
      </c>
      <c r="I18" s="7" t="e">
        <f t="shared" si="1"/>
        <v>#N/A</v>
      </c>
      <c r="Q18" s="7" t="str">
        <f>申込１!T25</f>
        <v/>
      </c>
      <c r="R18" s="7">
        <f>申込１!O25</f>
        <v>0</v>
      </c>
      <c r="T18" s="7" t="str">
        <f t="shared" si="2"/>
        <v/>
      </c>
      <c r="U18" s="7">
        <v>17</v>
      </c>
    </row>
    <row r="19" spans="1:21">
      <c r="A19" s="18">
        <v>18</v>
      </c>
      <c r="B19" s="7" t="str">
        <f>IF(R19&lt;&gt;0,申込１!$F$4,"")</f>
        <v/>
      </c>
      <c r="C19" s="7" t="str">
        <f>申込１!R26</f>
        <v/>
      </c>
      <c r="D19" s="7" t="str">
        <f>IFERROR(IF(申込１!N26&lt;&gt;0,申込１!N26,""),"")</f>
        <v/>
      </c>
      <c r="E19" s="7" t="str">
        <f>申込１!Q26&amp;" "&amp;C19</f>
        <v xml:space="preserve"> </v>
      </c>
      <c r="G19" s="7">
        <f>申込１!P26</f>
        <v>0</v>
      </c>
      <c r="H19" s="7" t="str">
        <f t="shared" si="0"/>
        <v/>
      </c>
      <c r="I19" s="7" t="e">
        <f t="shared" si="1"/>
        <v>#N/A</v>
      </c>
      <c r="Q19" s="7" t="str">
        <f>申込１!T26</f>
        <v/>
      </c>
      <c r="R19" s="7">
        <f>申込１!O26</f>
        <v>0</v>
      </c>
      <c r="T19" s="7" t="str">
        <f t="shared" si="2"/>
        <v/>
      </c>
      <c r="U19" s="7">
        <v>18</v>
      </c>
    </row>
    <row r="20" spans="1:21">
      <c r="A20" s="18">
        <v>19</v>
      </c>
      <c r="B20" s="7" t="str">
        <f>IF(R20&lt;&gt;0,申込１!$F$4,"")</f>
        <v/>
      </c>
      <c r="C20" s="7" t="str">
        <f>申込１!R27</f>
        <v/>
      </c>
      <c r="D20" s="7" t="str">
        <f>IFERROR(IF(申込１!N27&lt;&gt;0,申込１!N27,""),"")</f>
        <v/>
      </c>
      <c r="E20" s="7" t="str">
        <f>申込１!Q27&amp;" "&amp;C20</f>
        <v xml:space="preserve"> </v>
      </c>
      <c r="G20" s="7">
        <f>申込１!P27</f>
        <v>0</v>
      </c>
      <c r="H20" s="7" t="str">
        <f t="shared" si="0"/>
        <v/>
      </c>
      <c r="I20" s="7" t="e">
        <f t="shared" si="1"/>
        <v>#N/A</v>
      </c>
      <c r="Q20" s="7" t="str">
        <f>申込１!T27</f>
        <v/>
      </c>
      <c r="R20" s="7">
        <f>申込１!O27</f>
        <v>0</v>
      </c>
      <c r="T20" s="7" t="str">
        <f t="shared" si="2"/>
        <v/>
      </c>
      <c r="U20" s="7">
        <v>19</v>
      </c>
    </row>
    <row r="21" spans="1:21">
      <c r="A21" s="18">
        <v>20</v>
      </c>
      <c r="B21" s="7" t="str">
        <f>IF(R21&lt;&gt;0,申込１!$F$4,"")</f>
        <v/>
      </c>
      <c r="C21" s="7" t="str">
        <f>申込１!R28</f>
        <v/>
      </c>
      <c r="D21" s="7" t="str">
        <f>IFERROR(IF(申込１!N28&lt;&gt;0,申込１!N28,""),"")</f>
        <v/>
      </c>
      <c r="E21" s="7" t="str">
        <f>申込１!Q28&amp;" "&amp;C21</f>
        <v xml:space="preserve"> </v>
      </c>
      <c r="G21" s="7">
        <f>申込１!P28</f>
        <v>0</v>
      </c>
      <c r="H21" s="7" t="str">
        <f t="shared" si="0"/>
        <v/>
      </c>
      <c r="I21" s="7" t="e">
        <f t="shared" si="1"/>
        <v>#N/A</v>
      </c>
      <c r="Q21" s="7" t="str">
        <f>申込１!T28</f>
        <v/>
      </c>
      <c r="R21" s="7">
        <f>申込１!O28</f>
        <v>0</v>
      </c>
      <c r="T21" s="7" t="str">
        <f t="shared" si="2"/>
        <v/>
      </c>
      <c r="U21" s="7">
        <v>20</v>
      </c>
    </row>
    <row r="22" spans="1:21">
      <c r="A22" s="18">
        <v>1</v>
      </c>
      <c r="B22" s="7" t="str">
        <f>IF(R22&lt;&gt;0,申込１!$F$4,"")</f>
        <v/>
      </c>
      <c r="C22" s="7" t="str">
        <f>申込１!R31</f>
        <v/>
      </c>
      <c r="D22" s="7" t="str">
        <f>IFERROR(IF(申込１!N31&lt;&gt;0,申込１!N31,""),"")</f>
        <v/>
      </c>
      <c r="E22" s="7" t="str">
        <f>申込１!Q31&amp;" "&amp;C22</f>
        <v xml:space="preserve"> </v>
      </c>
      <c r="G22" s="7">
        <f>申込１!P31</f>
        <v>0</v>
      </c>
      <c r="H22" s="7" t="str">
        <f t="shared" si="0"/>
        <v/>
      </c>
      <c r="I22" s="7" t="e">
        <f t="shared" si="1"/>
        <v>#N/A</v>
      </c>
      <c r="Q22" s="7" t="str">
        <f>申込１!T31</f>
        <v/>
      </c>
      <c r="R22" s="7">
        <f>申込１!O31</f>
        <v>0</v>
      </c>
      <c r="T22" s="7" t="str">
        <f t="shared" si="2"/>
        <v/>
      </c>
      <c r="U22" s="7">
        <v>21</v>
      </c>
    </row>
    <row r="23" spans="1:21">
      <c r="A23" s="18">
        <v>2</v>
      </c>
      <c r="B23" s="7" t="str">
        <f>IF(R23&lt;&gt;0,申込１!$F$4,"")</f>
        <v/>
      </c>
      <c r="C23" s="7" t="str">
        <f>申込１!R32</f>
        <v/>
      </c>
      <c r="D23" s="7" t="str">
        <f>IFERROR(IF(申込１!N32&lt;&gt;0,申込１!N32,""),"")</f>
        <v/>
      </c>
      <c r="E23" s="7" t="str">
        <f>申込１!Q32&amp;" "&amp;C23</f>
        <v xml:space="preserve"> </v>
      </c>
      <c r="G23" s="7">
        <f>申込１!P32</f>
        <v>0</v>
      </c>
      <c r="H23" s="7" t="str">
        <f t="shared" si="0"/>
        <v/>
      </c>
      <c r="I23" s="7" t="e">
        <f t="shared" si="1"/>
        <v>#N/A</v>
      </c>
      <c r="Q23" s="7" t="str">
        <f>申込１!T32</f>
        <v/>
      </c>
      <c r="R23" s="7">
        <f>申込１!O32</f>
        <v>0</v>
      </c>
      <c r="T23" s="7" t="str">
        <f t="shared" si="2"/>
        <v/>
      </c>
      <c r="U23" s="7">
        <v>22</v>
      </c>
    </row>
    <row r="24" spans="1:21">
      <c r="A24" s="18">
        <v>3</v>
      </c>
      <c r="B24" s="7" t="str">
        <f>IF(R24&lt;&gt;0,申込１!$F$4,"")</f>
        <v/>
      </c>
      <c r="C24" s="7" t="str">
        <f>申込１!R33</f>
        <v/>
      </c>
      <c r="D24" s="7" t="str">
        <f>IFERROR(IF(申込１!N33&lt;&gt;0,申込１!N33,""),"")</f>
        <v/>
      </c>
      <c r="E24" s="7" t="str">
        <f>申込１!Q33&amp;" "&amp;C24</f>
        <v xml:space="preserve"> </v>
      </c>
      <c r="G24" s="7">
        <f>申込１!P33</f>
        <v>0</v>
      </c>
      <c r="H24" s="7" t="str">
        <f t="shared" si="0"/>
        <v/>
      </c>
      <c r="I24" s="7" t="e">
        <f t="shared" si="1"/>
        <v>#N/A</v>
      </c>
      <c r="Q24" s="7" t="str">
        <f>申込１!T33</f>
        <v/>
      </c>
      <c r="R24" s="7">
        <f>申込１!O33</f>
        <v>0</v>
      </c>
      <c r="T24" s="7" t="str">
        <f t="shared" si="2"/>
        <v/>
      </c>
      <c r="U24" s="7">
        <v>23</v>
      </c>
    </row>
    <row r="25" spans="1:21">
      <c r="A25" s="18">
        <v>4</v>
      </c>
      <c r="B25" s="7" t="str">
        <f>IF(R25&lt;&gt;0,申込１!$F$4,"")</f>
        <v/>
      </c>
      <c r="C25" s="7" t="str">
        <f>申込１!R34</f>
        <v/>
      </c>
      <c r="D25" s="7" t="str">
        <f>IFERROR(IF(申込１!N34&lt;&gt;0,申込１!N34,""),"")</f>
        <v/>
      </c>
      <c r="E25" s="7" t="str">
        <f>申込１!Q34&amp;" "&amp;C25</f>
        <v xml:space="preserve"> </v>
      </c>
      <c r="G25" s="7">
        <f>申込１!P34</f>
        <v>0</v>
      </c>
      <c r="H25" s="7" t="str">
        <f t="shared" si="0"/>
        <v/>
      </c>
      <c r="I25" s="7" t="e">
        <f t="shared" si="1"/>
        <v>#N/A</v>
      </c>
      <c r="Q25" s="7" t="str">
        <f>申込１!T34</f>
        <v/>
      </c>
      <c r="R25" s="7">
        <f>申込１!O34</f>
        <v>0</v>
      </c>
      <c r="T25" s="7" t="str">
        <f t="shared" si="2"/>
        <v/>
      </c>
      <c r="U25" s="7">
        <v>24</v>
      </c>
    </row>
    <row r="26" spans="1:21">
      <c r="A26" s="18">
        <v>5</v>
      </c>
      <c r="B26" s="7" t="str">
        <f>IF(R26&lt;&gt;0,申込１!$F$4,"")</f>
        <v/>
      </c>
      <c r="C26" s="7" t="str">
        <f>申込１!R35</f>
        <v/>
      </c>
      <c r="D26" s="7" t="str">
        <f>IFERROR(IF(申込１!N35&lt;&gt;0,申込１!N35,""),"")</f>
        <v/>
      </c>
      <c r="E26" s="7" t="str">
        <f>申込１!Q35&amp;" "&amp;C26</f>
        <v xml:space="preserve"> </v>
      </c>
      <c r="G26" s="7">
        <f>申込１!P35</f>
        <v>0</v>
      </c>
      <c r="H26" s="7" t="str">
        <f t="shared" si="0"/>
        <v/>
      </c>
      <c r="I26" s="7" t="e">
        <f t="shared" si="1"/>
        <v>#N/A</v>
      </c>
      <c r="Q26" s="7" t="str">
        <f>申込１!T35</f>
        <v/>
      </c>
      <c r="R26" s="7">
        <f>申込１!O35</f>
        <v>0</v>
      </c>
      <c r="T26" s="7" t="str">
        <f t="shared" si="2"/>
        <v/>
      </c>
      <c r="U26" s="7">
        <v>25</v>
      </c>
    </row>
    <row r="27" spans="1:21">
      <c r="A27" s="18">
        <v>6</v>
      </c>
      <c r="B27" s="7" t="str">
        <f>IF(R27&lt;&gt;0,申込１!$F$4,"")</f>
        <v/>
      </c>
      <c r="C27" s="7" t="str">
        <f>申込１!R36</f>
        <v/>
      </c>
      <c r="D27" s="7" t="str">
        <f>IFERROR(IF(申込１!N36&lt;&gt;0,申込１!N36,""),"")</f>
        <v/>
      </c>
      <c r="E27" s="7" t="str">
        <f>申込１!Q36&amp;" "&amp;C27</f>
        <v xml:space="preserve"> </v>
      </c>
      <c r="G27" s="7">
        <f>申込１!P36</f>
        <v>0</v>
      </c>
      <c r="H27" s="7" t="str">
        <f t="shared" si="0"/>
        <v/>
      </c>
      <c r="I27" s="7" t="e">
        <f t="shared" si="1"/>
        <v>#N/A</v>
      </c>
      <c r="Q27" s="7" t="str">
        <f>申込１!T36</f>
        <v/>
      </c>
      <c r="R27" s="7">
        <f>申込１!O36</f>
        <v>0</v>
      </c>
      <c r="T27" s="7" t="str">
        <f t="shared" si="2"/>
        <v/>
      </c>
      <c r="U27" s="7">
        <v>26</v>
      </c>
    </row>
    <row r="28" spans="1:21">
      <c r="A28" s="18">
        <v>7</v>
      </c>
      <c r="B28" s="7" t="str">
        <f>IF(R28&lt;&gt;0,申込１!$F$4,"")</f>
        <v/>
      </c>
      <c r="C28" s="7" t="str">
        <f>申込１!R37</f>
        <v/>
      </c>
      <c r="D28" s="7" t="str">
        <f>IFERROR(IF(申込１!N37&lt;&gt;0,申込１!N37,""),"")</f>
        <v/>
      </c>
      <c r="E28" s="7" t="str">
        <f>申込１!Q37&amp;" "&amp;C28</f>
        <v xml:space="preserve"> </v>
      </c>
      <c r="G28" s="7">
        <f>申込１!P37</f>
        <v>0</v>
      </c>
      <c r="H28" s="7" t="str">
        <f t="shared" si="0"/>
        <v/>
      </c>
      <c r="I28" s="7" t="e">
        <f t="shared" si="1"/>
        <v>#N/A</v>
      </c>
      <c r="Q28" s="7" t="str">
        <f>申込１!T37</f>
        <v/>
      </c>
      <c r="R28" s="7">
        <f>申込１!O37</f>
        <v>0</v>
      </c>
      <c r="T28" s="7" t="str">
        <f t="shared" si="2"/>
        <v/>
      </c>
      <c r="U28" s="7">
        <v>27</v>
      </c>
    </row>
    <row r="29" spans="1:21">
      <c r="A29" s="18">
        <v>8</v>
      </c>
      <c r="B29" s="7" t="str">
        <f>IF(R29&lt;&gt;0,申込１!$F$4,"")</f>
        <v/>
      </c>
      <c r="C29" s="7" t="str">
        <f>申込１!R38</f>
        <v/>
      </c>
      <c r="D29" s="7" t="str">
        <f>IFERROR(IF(申込１!N38&lt;&gt;0,申込１!N38,""),"")</f>
        <v/>
      </c>
      <c r="E29" s="7" t="str">
        <f>申込１!Q38&amp;" "&amp;C29</f>
        <v xml:space="preserve"> </v>
      </c>
      <c r="G29" s="7">
        <f>申込１!P38</f>
        <v>0</v>
      </c>
      <c r="H29" s="7" t="str">
        <f t="shared" si="0"/>
        <v/>
      </c>
      <c r="I29" s="7" t="e">
        <f t="shared" si="1"/>
        <v>#N/A</v>
      </c>
      <c r="Q29" s="7" t="str">
        <f>申込１!T38</f>
        <v/>
      </c>
      <c r="R29" s="7">
        <f>申込１!O38</f>
        <v>0</v>
      </c>
      <c r="T29" s="7" t="str">
        <f t="shared" si="2"/>
        <v/>
      </c>
      <c r="U29" s="7">
        <v>28</v>
      </c>
    </row>
    <row r="30" spans="1:21">
      <c r="A30" s="18">
        <v>9</v>
      </c>
      <c r="B30" s="7" t="str">
        <f>IF(R30&lt;&gt;0,申込１!$F$4,"")</f>
        <v/>
      </c>
      <c r="C30" s="7" t="str">
        <f>申込１!R39</f>
        <v/>
      </c>
      <c r="D30" s="7" t="str">
        <f>IFERROR(IF(申込１!N39&lt;&gt;0,申込１!N39,""),"")</f>
        <v/>
      </c>
      <c r="E30" s="7" t="str">
        <f>申込１!Q39&amp;" "&amp;C30</f>
        <v xml:space="preserve"> </v>
      </c>
      <c r="G30" s="7">
        <f>申込１!P39</f>
        <v>0</v>
      </c>
      <c r="H30" s="7" t="str">
        <f t="shared" si="0"/>
        <v/>
      </c>
      <c r="I30" s="7" t="e">
        <f t="shared" si="1"/>
        <v>#N/A</v>
      </c>
      <c r="Q30" s="7" t="str">
        <f>申込１!T39</f>
        <v/>
      </c>
      <c r="R30" s="7">
        <f>申込１!O39</f>
        <v>0</v>
      </c>
      <c r="T30" s="7" t="str">
        <f t="shared" si="2"/>
        <v/>
      </c>
      <c r="U30" s="7">
        <v>29</v>
      </c>
    </row>
    <row r="31" spans="1:21">
      <c r="A31" s="18">
        <v>10</v>
      </c>
      <c r="B31" s="7" t="str">
        <f>IF(R31&lt;&gt;0,申込１!$F$4,"")</f>
        <v/>
      </c>
      <c r="C31" s="7" t="str">
        <f>申込１!R40</f>
        <v/>
      </c>
      <c r="D31" s="7" t="str">
        <f>IFERROR(IF(申込１!N40&lt;&gt;0,申込１!N40,""),"")</f>
        <v/>
      </c>
      <c r="E31" s="7" t="str">
        <f>申込１!Q40&amp;" "&amp;C31</f>
        <v xml:space="preserve"> </v>
      </c>
      <c r="G31" s="7">
        <f>申込１!P40</f>
        <v>0</v>
      </c>
      <c r="H31" s="7" t="str">
        <f t="shared" si="0"/>
        <v/>
      </c>
      <c r="I31" s="7" t="e">
        <f t="shared" si="1"/>
        <v>#N/A</v>
      </c>
      <c r="Q31" s="7" t="str">
        <f>申込１!T40</f>
        <v/>
      </c>
      <c r="R31" s="7">
        <f>申込１!O40</f>
        <v>0</v>
      </c>
      <c r="T31" s="7" t="str">
        <f t="shared" si="2"/>
        <v/>
      </c>
      <c r="U31" s="7">
        <v>30</v>
      </c>
    </row>
    <row r="32" spans="1:21">
      <c r="A32" s="18">
        <v>11</v>
      </c>
      <c r="B32" s="7" t="str">
        <f>IF(R32&lt;&gt;0,申込１!$F$4,"")</f>
        <v/>
      </c>
      <c r="C32" s="7" t="str">
        <f>申込１!R41</f>
        <v/>
      </c>
      <c r="D32" s="7" t="str">
        <f>IFERROR(IF(申込１!N41&lt;&gt;0,申込１!N41,""),"")</f>
        <v/>
      </c>
      <c r="E32" s="7" t="str">
        <f>申込１!Q41&amp;" "&amp;C32</f>
        <v xml:space="preserve"> </v>
      </c>
      <c r="G32" s="7">
        <f>申込１!P41</f>
        <v>0</v>
      </c>
      <c r="H32" s="7" t="str">
        <f t="shared" si="0"/>
        <v/>
      </c>
      <c r="I32" s="7" t="e">
        <f t="shared" si="1"/>
        <v>#N/A</v>
      </c>
      <c r="Q32" s="7" t="str">
        <f>申込１!T41</f>
        <v/>
      </c>
      <c r="R32" s="7">
        <f>申込１!O41</f>
        <v>0</v>
      </c>
      <c r="T32" s="7" t="str">
        <f t="shared" si="2"/>
        <v/>
      </c>
      <c r="U32" s="7">
        <v>31</v>
      </c>
    </row>
    <row r="33" spans="1:21">
      <c r="A33" s="18">
        <v>12</v>
      </c>
      <c r="B33" s="7" t="str">
        <f>IF(R33&lt;&gt;0,申込１!$F$4,"")</f>
        <v/>
      </c>
      <c r="C33" s="7" t="str">
        <f>申込１!R42</f>
        <v/>
      </c>
      <c r="D33" s="7" t="str">
        <f>IFERROR(IF(申込１!N42&lt;&gt;0,申込１!N42,""),"")</f>
        <v/>
      </c>
      <c r="E33" s="7" t="str">
        <f>申込１!Q42&amp;" "&amp;C33</f>
        <v xml:space="preserve"> </v>
      </c>
      <c r="G33" s="7">
        <f>申込１!P42</f>
        <v>0</v>
      </c>
      <c r="H33" s="7" t="str">
        <f t="shared" si="0"/>
        <v/>
      </c>
      <c r="I33" s="7" t="e">
        <f t="shared" si="1"/>
        <v>#N/A</v>
      </c>
      <c r="Q33" s="7" t="str">
        <f>申込１!T42</f>
        <v/>
      </c>
      <c r="R33" s="7">
        <f>申込１!O42</f>
        <v>0</v>
      </c>
      <c r="T33" s="7" t="str">
        <f t="shared" si="2"/>
        <v/>
      </c>
      <c r="U33" s="7">
        <v>32</v>
      </c>
    </row>
    <row r="34" spans="1:21">
      <c r="A34" s="18">
        <v>13</v>
      </c>
      <c r="B34" s="7" t="str">
        <f>IF(R34&lt;&gt;0,申込１!$F$4,"")</f>
        <v/>
      </c>
      <c r="C34" s="7" t="str">
        <f>申込１!R43</f>
        <v/>
      </c>
      <c r="D34" s="7" t="str">
        <f>IFERROR(IF(申込１!N43&lt;&gt;0,申込１!N43,""),"")</f>
        <v/>
      </c>
      <c r="E34" s="7" t="str">
        <f>申込１!Q43&amp;" "&amp;C34</f>
        <v xml:space="preserve"> </v>
      </c>
      <c r="G34" s="7">
        <f>申込１!P43</f>
        <v>0</v>
      </c>
      <c r="H34" s="7" t="str">
        <f t="shared" ref="H34:H41" si="3">C34</f>
        <v/>
      </c>
      <c r="I34" s="7" t="e">
        <f t="shared" si="1"/>
        <v>#N/A</v>
      </c>
      <c r="Q34" s="7" t="str">
        <f>申込１!T43</f>
        <v/>
      </c>
      <c r="R34" s="7">
        <f>申込１!O43</f>
        <v>0</v>
      </c>
      <c r="T34" s="7" t="str">
        <f t="shared" ref="T34:T41" si="4">IF(R34=0,"","○")</f>
        <v/>
      </c>
      <c r="U34" s="7">
        <v>33</v>
      </c>
    </row>
    <row r="35" spans="1:21">
      <c r="A35" s="18">
        <v>14</v>
      </c>
      <c r="B35" s="7" t="str">
        <f>IF(R35&lt;&gt;0,申込１!$F$4,"")</f>
        <v/>
      </c>
      <c r="C35" s="7" t="str">
        <f>申込１!R44</f>
        <v/>
      </c>
      <c r="D35" s="7" t="str">
        <f>IFERROR(IF(申込１!N44&lt;&gt;0,申込１!N44,""),"")</f>
        <v/>
      </c>
      <c r="E35" s="7" t="str">
        <f>申込１!Q44&amp;" "&amp;C35</f>
        <v xml:space="preserve"> </v>
      </c>
      <c r="G35" s="7">
        <f>申込１!P44</f>
        <v>0</v>
      </c>
      <c r="H35" s="7" t="str">
        <f t="shared" si="3"/>
        <v/>
      </c>
      <c r="I35" s="7" t="e">
        <f t="shared" si="1"/>
        <v>#N/A</v>
      </c>
      <c r="Q35" s="7" t="str">
        <f>申込１!T44</f>
        <v/>
      </c>
      <c r="R35" s="7">
        <f>申込１!O44</f>
        <v>0</v>
      </c>
      <c r="T35" s="7" t="str">
        <f t="shared" si="4"/>
        <v/>
      </c>
      <c r="U35" s="7">
        <v>34</v>
      </c>
    </row>
    <row r="36" spans="1:21">
      <c r="A36" s="18">
        <v>15</v>
      </c>
      <c r="B36" s="7" t="str">
        <f>IF(R36&lt;&gt;0,申込１!$F$4,"")</f>
        <v/>
      </c>
      <c r="C36" s="7" t="str">
        <f>申込１!R45</f>
        <v/>
      </c>
      <c r="D36" s="7" t="str">
        <f>IFERROR(IF(申込１!N45&lt;&gt;0,申込１!N45,""),"")</f>
        <v/>
      </c>
      <c r="E36" s="7" t="str">
        <f>申込１!Q45&amp;" "&amp;C36</f>
        <v xml:space="preserve"> </v>
      </c>
      <c r="G36" s="7">
        <f>申込１!P45</f>
        <v>0</v>
      </c>
      <c r="H36" s="7" t="str">
        <f t="shared" si="3"/>
        <v/>
      </c>
      <c r="I36" s="7" t="e">
        <f t="shared" si="1"/>
        <v>#N/A</v>
      </c>
      <c r="Q36" s="7" t="str">
        <f>申込１!T45</f>
        <v/>
      </c>
      <c r="R36" s="7">
        <f>申込１!O45</f>
        <v>0</v>
      </c>
      <c r="T36" s="7" t="str">
        <f t="shared" si="4"/>
        <v/>
      </c>
      <c r="U36" s="7">
        <v>35</v>
      </c>
    </row>
    <row r="37" spans="1:21">
      <c r="A37" s="18">
        <v>16</v>
      </c>
      <c r="B37" s="7" t="str">
        <f>IF(R37&lt;&gt;0,申込１!$F$4,"")</f>
        <v/>
      </c>
      <c r="C37" s="7" t="str">
        <f>申込１!R46</f>
        <v/>
      </c>
      <c r="D37" s="7" t="str">
        <f>IFERROR(IF(申込１!N46&lt;&gt;0,申込１!N46,""),"")</f>
        <v/>
      </c>
      <c r="E37" s="7" t="str">
        <f>申込１!Q46&amp;" "&amp;C37</f>
        <v xml:space="preserve"> </v>
      </c>
      <c r="G37" s="7">
        <f>申込１!P46</f>
        <v>0</v>
      </c>
      <c r="H37" s="7" t="str">
        <f t="shared" si="3"/>
        <v/>
      </c>
      <c r="I37" s="7" t="e">
        <f t="shared" si="1"/>
        <v>#N/A</v>
      </c>
      <c r="Q37" s="7" t="str">
        <f>申込１!T46</f>
        <v/>
      </c>
      <c r="R37" s="7">
        <f>申込１!O46</f>
        <v>0</v>
      </c>
      <c r="T37" s="7" t="str">
        <f t="shared" si="4"/>
        <v/>
      </c>
      <c r="U37" s="7">
        <v>36</v>
      </c>
    </row>
    <row r="38" spans="1:21">
      <c r="A38" s="18">
        <v>17</v>
      </c>
      <c r="B38" s="7" t="str">
        <f>IF(R38&lt;&gt;0,申込１!$F$4,"")</f>
        <v/>
      </c>
      <c r="C38" s="7" t="str">
        <f>申込１!R47</f>
        <v/>
      </c>
      <c r="D38" s="7" t="str">
        <f>IFERROR(IF(申込１!N47&lt;&gt;0,申込１!N47,""),"")</f>
        <v/>
      </c>
      <c r="E38" s="7" t="str">
        <f>申込１!Q47&amp;" "&amp;C38</f>
        <v xml:space="preserve"> </v>
      </c>
      <c r="G38" s="7">
        <f>申込１!P47</f>
        <v>0</v>
      </c>
      <c r="H38" s="7" t="str">
        <f t="shared" si="3"/>
        <v/>
      </c>
      <c r="I38" s="7" t="e">
        <f t="shared" si="1"/>
        <v>#N/A</v>
      </c>
      <c r="Q38" s="7" t="str">
        <f>申込１!T47</f>
        <v/>
      </c>
      <c r="R38" s="7">
        <f>申込１!O47</f>
        <v>0</v>
      </c>
      <c r="T38" s="7" t="str">
        <f t="shared" si="4"/>
        <v/>
      </c>
      <c r="U38" s="7">
        <v>37</v>
      </c>
    </row>
    <row r="39" spans="1:21">
      <c r="A39" s="18">
        <v>18</v>
      </c>
      <c r="B39" s="7" t="str">
        <f>IF(R39&lt;&gt;0,申込１!$F$4,"")</f>
        <v/>
      </c>
      <c r="C39" s="7" t="str">
        <f>申込１!R48</f>
        <v/>
      </c>
      <c r="D39" s="7" t="str">
        <f>IFERROR(IF(申込１!N48&lt;&gt;0,申込１!N48,""),"")</f>
        <v/>
      </c>
      <c r="E39" s="7" t="str">
        <f>申込１!Q48&amp;" "&amp;C39</f>
        <v xml:space="preserve"> </v>
      </c>
      <c r="G39" s="7">
        <f>申込１!P48</f>
        <v>0</v>
      </c>
      <c r="H39" s="7" t="str">
        <f t="shared" si="3"/>
        <v/>
      </c>
      <c r="I39" s="7" t="e">
        <f t="shared" si="1"/>
        <v>#N/A</v>
      </c>
      <c r="Q39" s="7" t="str">
        <f>申込１!T48</f>
        <v/>
      </c>
      <c r="R39" s="7">
        <f>申込１!O48</f>
        <v>0</v>
      </c>
      <c r="T39" s="7" t="str">
        <f t="shared" si="4"/>
        <v/>
      </c>
      <c r="U39" s="7">
        <v>38</v>
      </c>
    </row>
    <row r="40" spans="1:21">
      <c r="A40" s="18">
        <v>19</v>
      </c>
      <c r="B40" s="7" t="str">
        <f>IF(R40&lt;&gt;0,申込１!$F$4,"")</f>
        <v/>
      </c>
      <c r="C40" s="7" t="str">
        <f>申込１!R49</f>
        <v/>
      </c>
      <c r="D40" s="7" t="str">
        <f>IFERROR(IF(申込１!N49&lt;&gt;0,申込１!N49,""),"")</f>
        <v/>
      </c>
      <c r="E40" s="7" t="str">
        <f>申込１!Q49&amp;" "&amp;C40</f>
        <v xml:space="preserve"> </v>
      </c>
      <c r="G40" s="7">
        <f>申込１!P49</f>
        <v>0</v>
      </c>
      <c r="H40" s="7" t="str">
        <f t="shared" si="3"/>
        <v/>
      </c>
      <c r="I40" s="7" t="e">
        <f t="shared" si="1"/>
        <v>#N/A</v>
      </c>
      <c r="Q40" s="7" t="str">
        <f>申込１!T49</f>
        <v/>
      </c>
      <c r="R40" s="7">
        <f>申込１!O49</f>
        <v>0</v>
      </c>
      <c r="T40" s="7" t="str">
        <f t="shared" si="4"/>
        <v/>
      </c>
      <c r="U40" s="7">
        <v>39</v>
      </c>
    </row>
    <row r="41" spans="1:21">
      <c r="A41" s="18">
        <v>20</v>
      </c>
      <c r="B41" s="7" t="str">
        <f>IF(R41&lt;&gt;0,申込１!$F$4,"")</f>
        <v/>
      </c>
      <c r="C41" s="7" t="str">
        <f>申込１!R50</f>
        <v/>
      </c>
      <c r="D41" s="7" t="str">
        <f>IFERROR(IF(申込１!N50&lt;&gt;0,申込１!N50,""),"")</f>
        <v/>
      </c>
      <c r="E41" s="7" t="str">
        <f>申込１!Q50&amp;" "&amp;C41</f>
        <v xml:space="preserve"> </v>
      </c>
      <c r="G41" s="7">
        <f>申込１!P50</f>
        <v>0</v>
      </c>
      <c r="H41" s="7" t="str">
        <f t="shared" si="3"/>
        <v/>
      </c>
      <c r="I41" s="7" t="e">
        <f t="shared" si="1"/>
        <v>#N/A</v>
      </c>
      <c r="Q41" s="7" t="str">
        <f>申込１!T50</f>
        <v/>
      </c>
      <c r="R41" s="7">
        <f>申込１!O50</f>
        <v>0</v>
      </c>
      <c r="T41" s="7" t="str">
        <f t="shared" si="4"/>
        <v/>
      </c>
      <c r="U41" s="7">
        <v>40</v>
      </c>
    </row>
    <row r="42" spans="1:21">
      <c r="A42" s="18">
        <v>21</v>
      </c>
      <c r="B42" s="7" t="str">
        <f>IF(R53&lt;&gt;0,申込１!$F$4,"")</f>
        <v/>
      </c>
      <c r="C42" s="7" t="str">
        <f>申込１!R53</f>
        <v/>
      </c>
      <c r="D42" s="7" t="str">
        <f>IFERROR(IF(申込１!N53&lt;&gt;0,申込１!N53,""),"")</f>
        <v/>
      </c>
      <c r="E42" s="7" t="str">
        <f>申込１!Q53&amp;" "&amp;C42</f>
        <v xml:space="preserve"> </v>
      </c>
      <c r="G42" s="7">
        <f>申込１!P53</f>
        <v>0</v>
      </c>
      <c r="H42" s="7" t="str">
        <f>C42</f>
        <v/>
      </c>
      <c r="I42" s="7" t="e">
        <f t="shared" si="1"/>
        <v>#N/A</v>
      </c>
      <c r="Q42" s="7" t="str">
        <f>申込１!T53</f>
        <v/>
      </c>
      <c r="R42" s="7">
        <f>申込１!O53</f>
        <v>0</v>
      </c>
      <c r="T42" s="7" t="str">
        <f>IF(R42=0,"","○")</f>
        <v/>
      </c>
      <c r="U42" s="7">
        <v>41</v>
      </c>
    </row>
    <row r="43" spans="1:21">
      <c r="A43" s="18">
        <v>22</v>
      </c>
      <c r="B43" s="7" t="str">
        <f>IF(R54&lt;&gt;0,申込１!$F$4,"")</f>
        <v/>
      </c>
      <c r="C43" s="7" t="str">
        <f>申込１!R54</f>
        <v/>
      </c>
      <c r="D43" s="7" t="str">
        <f>IFERROR(IF(申込１!N54&lt;&gt;0,申込１!N54,""),"")</f>
        <v/>
      </c>
      <c r="E43" s="7" t="str">
        <f>申込１!Q54&amp;" "&amp;C43</f>
        <v xml:space="preserve"> </v>
      </c>
      <c r="G43" s="7">
        <f>申込１!P54</f>
        <v>0</v>
      </c>
      <c r="H43" s="7" t="str">
        <f t="shared" ref="H43:H46" si="5">C43</f>
        <v/>
      </c>
      <c r="I43" s="7" t="e">
        <f t="shared" si="1"/>
        <v>#N/A</v>
      </c>
      <c r="Q43" s="7" t="str">
        <f>申込１!T54</f>
        <v/>
      </c>
      <c r="R43" s="7">
        <f>申込１!O54</f>
        <v>0</v>
      </c>
      <c r="T43" s="7" t="str">
        <f t="shared" ref="T43:T46" si="6">IF(R43=0,"","○")</f>
        <v/>
      </c>
      <c r="U43" s="7">
        <v>42</v>
      </c>
    </row>
    <row r="44" spans="1:21">
      <c r="A44" s="18">
        <v>23</v>
      </c>
      <c r="B44" s="7" t="str">
        <f>IF(R55&lt;&gt;0,申込１!$F$4,"")</f>
        <v/>
      </c>
      <c r="C44" s="7" t="str">
        <f>申込１!R55</f>
        <v/>
      </c>
      <c r="D44" s="7" t="str">
        <f>IFERROR(IF(申込１!N55&lt;&gt;0,申込１!N55,""),"")</f>
        <v/>
      </c>
      <c r="E44" s="7" t="str">
        <f>申込１!Q55&amp;" "&amp;C44</f>
        <v xml:space="preserve"> </v>
      </c>
      <c r="G44" s="7">
        <f>申込１!P55</f>
        <v>0</v>
      </c>
      <c r="H44" s="7" t="str">
        <f t="shared" si="5"/>
        <v/>
      </c>
      <c r="I44" s="7" t="e">
        <f t="shared" si="1"/>
        <v>#N/A</v>
      </c>
      <c r="Q44" s="7" t="str">
        <f>申込１!T55</f>
        <v/>
      </c>
      <c r="R44" s="7">
        <f>申込１!O55</f>
        <v>0</v>
      </c>
      <c r="T44" s="7" t="str">
        <f t="shared" si="6"/>
        <v/>
      </c>
      <c r="U44" s="7">
        <v>43</v>
      </c>
    </row>
    <row r="45" spans="1:21">
      <c r="A45" s="18">
        <v>24</v>
      </c>
      <c r="B45" s="7" t="str">
        <f>IF(R56&lt;&gt;0,申込１!$F$4,"")</f>
        <v/>
      </c>
      <c r="C45" s="7" t="str">
        <f>申込１!R56</f>
        <v/>
      </c>
      <c r="D45" s="7" t="str">
        <f>IFERROR(IF(申込１!N56&lt;&gt;0,申込１!N56,""),"")</f>
        <v/>
      </c>
      <c r="E45" s="7" t="str">
        <f>申込１!Q56&amp;" "&amp;C45</f>
        <v xml:space="preserve"> </v>
      </c>
      <c r="G45" s="7">
        <f>申込１!P56</f>
        <v>0</v>
      </c>
      <c r="H45" s="7" t="str">
        <f t="shared" si="5"/>
        <v/>
      </c>
      <c r="I45" s="7" t="e">
        <f t="shared" si="1"/>
        <v>#N/A</v>
      </c>
      <c r="Q45" s="7" t="str">
        <f>申込１!T56</f>
        <v/>
      </c>
      <c r="R45" s="7">
        <f>申込１!O56</f>
        <v>0</v>
      </c>
      <c r="T45" s="7" t="str">
        <f t="shared" si="6"/>
        <v/>
      </c>
      <c r="U45" s="7">
        <v>44</v>
      </c>
    </row>
    <row r="46" spans="1:21">
      <c r="A46" s="18">
        <v>25</v>
      </c>
      <c r="B46" s="7" t="str">
        <f>IF(R57&lt;&gt;0,申込１!$F$4,"")</f>
        <v/>
      </c>
      <c r="C46" s="7" t="str">
        <f>申込１!R57</f>
        <v/>
      </c>
      <c r="D46" s="7" t="str">
        <f>IFERROR(IF(申込１!N57&lt;&gt;0,申込１!N57,""),"")</f>
        <v/>
      </c>
      <c r="E46" s="7" t="str">
        <f>申込１!Q57&amp;" "&amp;C46</f>
        <v xml:space="preserve"> </v>
      </c>
      <c r="G46" s="7">
        <f>申込１!P57</f>
        <v>0</v>
      </c>
      <c r="H46" s="7" t="str">
        <f t="shared" si="5"/>
        <v/>
      </c>
      <c r="I46" s="7" t="e">
        <f t="shared" si="1"/>
        <v>#N/A</v>
      </c>
      <c r="Q46" s="7" t="str">
        <f>申込１!T57</f>
        <v/>
      </c>
      <c r="R46" s="7">
        <f>申込１!O57</f>
        <v>0</v>
      </c>
      <c r="T46" s="7" t="str">
        <f t="shared" si="6"/>
        <v/>
      </c>
      <c r="U46" s="7">
        <v>45</v>
      </c>
    </row>
    <row r="47" spans="1:21" ht="20.100000000000001" customHeight="1">
      <c r="A47" s="19" t="s">
        <v>52</v>
      </c>
      <c r="B47" s="10" t="s">
        <v>51</v>
      </c>
      <c r="C47" s="10" t="s">
        <v>50</v>
      </c>
      <c r="D47" s="10" t="s">
        <v>327</v>
      </c>
      <c r="E47" s="10" t="s">
        <v>18</v>
      </c>
      <c r="F47" s="10" t="s">
        <v>19</v>
      </c>
      <c r="G47" s="10" t="s">
        <v>20</v>
      </c>
      <c r="H47" s="10" t="s">
        <v>21</v>
      </c>
      <c r="I47" s="10"/>
      <c r="J47" s="11"/>
      <c r="K47" s="11"/>
      <c r="L47" s="11"/>
      <c r="M47" s="11"/>
      <c r="N47" s="20"/>
      <c r="O47" s="20"/>
      <c r="P47" s="20"/>
      <c r="Q47" s="20"/>
      <c r="R47" s="12" t="s">
        <v>48</v>
      </c>
      <c r="S47" s="12" t="s">
        <v>49</v>
      </c>
      <c r="T47" s="10" t="s">
        <v>55</v>
      </c>
    </row>
    <row r="48" spans="1:21">
      <c r="A48" s="18">
        <v>1</v>
      </c>
      <c r="B48" s="7" t="str">
        <f>IF(R48&lt;&gt;0,申込１!$F$4,"")</f>
        <v/>
      </c>
      <c r="C48" s="7" t="str">
        <f>申込１!AC9</f>
        <v/>
      </c>
      <c r="D48" s="7" t="str">
        <f>IFERROR(IF(申込１!Y9&lt;&gt;0,申込１!Y9,""),"")</f>
        <v/>
      </c>
      <c r="E48" s="7" t="str">
        <f>申込１!AB9&amp;" "&amp;申込１!AC9</f>
        <v xml:space="preserve"> </v>
      </c>
      <c r="F48" s="7" t="str">
        <f>申込１!AB10&amp;" "&amp;申込１!AC10</f>
        <v xml:space="preserve"> </v>
      </c>
      <c r="G48" s="7">
        <f>申込１!AA9</f>
        <v>0</v>
      </c>
      <c r="H48" s="7" t="str">
        <f>申込１!AC10</f>
        <v/>
      </c>
      <c r="R48" s="7">
        <f>申込１!Z9</f>
        <v>0</v>
      </c>
      <c r="S48" s="7">
        <f>申込１!Z10</f>
        <v>0</v>
      </c>
      <c r="T48" s="7" t="str">
        <f t="shared" ref="T48:T79" si="7">IF(R48*S48=0,"","○")</f>
        <v/>
      </c>
      <c r="U48" s="7">
        <v>46</v>
      </c>
    </row>
    <row r="49" spans="1:21">
      <c r="A49" s="18">
        <v>2</v>
      </c>
      <c r="B49" s="7" t="str">
        <f>IF(R49&lt;&gt;0,申込１!$F$4,"")</f>
        <v/>
      </c>
      <c r="C49" s="7" t="str">
        <f>申込１!AC11</f>
        <v/>
      </c>
      <c r="D49" s="7" t="str">
        <f>IFERROR(IF(申込１!Y11&lt;&gt;0,申込１!Y11,""),"")</f>
        <v/>
      </c>
      <c r="E49" s="7" t="str">
        <f>申込１!AB11&amp;" "&amp;申込１!AC11</f>
        <v xml:space="preserve"> </v>
      </c>
      <c r="F49" s="7" t="str">
        <f>申込１!AB12&amp;" "&amp;申込１!AC12</f>
        <v xml:space="preserve"> </v>
      </c>
      <c r="G49" s="7">
        <f>申込１!AA11</f>
        <v>0</v>
      </c>
      <c r="H49" s="7" t="str">
        <f>申込１!AC12</f>
        <v/>
      </c>
      <c r="R49" s="7">
        <f>申込１!Z11</f>
        <v>0</v>
      </c>
      <c r="S49" s="7">
        <f>申込１!Z12</f>
        <v>0</v>
      </c>
      <c r="T49" s="7" t="str">
        <f t="shared" si="7"/>
        <v/>
      </c>
      <c r="U49" s="7">
        <v>47</v>
      </c>
    </row>
    <row r="50" spans="1:21">
      <c r="A50" s="18">
        <v>3</v>
      </c>
      <c r="B50" s="7" t="str">
        <f>IF(R50&lt;&gt;0,申込１!$F$4,"")</f>
        <v/>
      </c>
      <c r="C50" s="7" t="str">
        <f>申込１!AC13</f>
        <v/>
      </c>
      <c r="D50" s="7" t="str">
        <f>IFERROR(IF(申込１!Y13&lt;&gt;0,申込１!Y13,""),"")</f>
        <v/>
      </c>
      <c r="E50" s="7" t="str">
        <f>申込１!AB13&amp;" "&amp;申込１!AC13</f>
        <v xml:space="preserve"> </v>
      </c>
      <c r="F50" s="7" t="str">
        <f>申込１!AB14&amp;" "&amp;申込１!AC14</f>
        <v xml:space="preserve"> </v>
      </c>
      <c r="G50" s="7">
        <f>申込１!AA13</f>
        <v>0</v>
      </c>
      <c r="H50" s="7" t="str">
        <f>申込１!AC14</f>
        <v/>
      </c>
      <c r="R50" s="7">
        <f>申込１!Z13</f>
        <v>0</v>
      </c>
      <c r="S50" s="7">
        <f>申込１!Z14</f>
        <v>0</v>
      </c>
      <c r="T50" s="7" t="str">
        <f t="shared" si="7"/>
        <v/>
      </c>
      <c r="U50" s="7">
        <v>48</v>
      </c>
    </row>
    <row r="51" spans="1:21">
      <c r="A51" s="18">
        <v>4</v>
      </c>
      <c r="B51" s="7" t="str">
        <f>IF(R51&lt;&gt;0,申込１!$F$4,"")</f>
        <v/>
      </c>
      <c r="C51" s="7" t="str">
        <f>申込１!AC15</f>
        <v/>
      </c>
      <c r="D51" s="7" t="str">
        <f>IFERROR(IF(申込１!Y15&lt;&gt;0,申込１!Y15,""),"")</f>
        <v/>
      </c>
      <c r="E51" s="7" t="str">
        <f>申込１!AB15&amp;" "&amp;申込１!AC15</f>
        <v xml:space="preserve"> </v>
      </c>
      <c r="F51" s="7" t="str">
        <f>申込１!AB16&amp;" "&amp;申込１!AC16</f>
        <v xml:space="preserve"> </v>
      </c>
      <c r="G51" s="7">
        <f>申込１!AA15</f>
        <v>0</v>
      </c>
      <c r="H51" s="7" t="str">
        <f>申込１!AC16</f>
        <v/>
      </c>
      <c r="R51" s="7">
        <f>申込１!Z15</f>
        <v>0</v>
      </c>
      <c r="S51" s="7">
        <f>申込１!Z16</f>
        <v>0</v>
      </c>
      <c r="T51" s="7" t="str">
        <f t="shared" si="7"/>
        <v/>
      </c>
      <c r="U51" s="7">
        <v>49</v>
      </c>
    </row>
    <row r="52" spans="1:21">
      <c r="A52" s="18">
        <v>5</v>
      </c>
      <c r="B52" s="7" t="str">
        <f>IF(R52&lt;&gt;0,申込１!$F$4,"")</f>
        <v/>
      </c>
      <c r="C52" s="7" t="str">
        <f>申込１!AC17</f>
        <v/>
      </c>
      <c r="D52" s="7" t="str">
        <f>IFERROR(IF(申込１!Y17&lt;&gt;0,申込１!Y17,""),"")</f>
        <v/>
      </c>
      <c r="E52" s="7" t="str">
        <f>申込１!AB17&amp;" "&amp;申込１!AC17</f>
        <v xml:space="preserve"> </v>
      </c>
      <c r="F52" s="7" t="str">
        <f>申込１!AB18&amp;" "&amp;申込１!AC18</f>
        <v xml:space="preserve"> </v>
      </c>
      <c r="G52" s="7">
        <f>申込１!AA17</f>
        <v>0</v>
      </c>
      <c r="H52" s="7" t="str">
        <f>申込１!AC18</f>
        <v/>
      </c>
      <c r="R52" s="7">
        <f>申込１!Z17</f>
        <v>0</v>
      </c>
      <c r="S52" s="7">
        <f>申込１!Z18</f>
        <v>0</v>
      </c>
      <c r="T52" s="7" t="str">
        <f t="shared" si="7"/>
        <v/>
      </c>
      <c r="U52" s="7">
        <v>50</v>
      </c>
    </row>
    <row r="53" spans="1:21">
      <c r="A53" s="18">
        <v>6</v>
      </c>
      <c r="B53" s="7" t="str">
        <f>IF(R53&lt;&gt;0,申込１!$F$4,"")</f>
        <v/>
      </c>
      <c r="C53" s="7" t="str">
        <f>申込１!AC19</f>
        <v/>
      </c>
      <c r="D53" s="7" t="str">
        <f>IFERROR(IF(申込１!Y19&lt;&gt;0,申込１!Y19,""),"")</f>
        <v/>
      </c>
      <c r="E53" s="7" t="str">
        <f>申込１!AB19&amp;" "&amp;申込１!AC19</f>
        <v xml:space="preserve"> </v>
      </c>
      <c r="F53" s="7" t="str">
        <f>申込１!AB20&amp;" "&amp;申込１!AC20</f>
        <v xml:space="preserve"> </v>
      </c>
      <c r="G53" s="7">
        <f>申込１!AA19</f>
        <v>0</v>
      </c>
      <c r="H53" s="7" t="str">
        <f>申込１!AC20</f>
        <v/>
      </c>
      <c r="R53" s="7">
        <f>申込１!Z19</f>
        <v>0</v>
      </c>
      <c r="S53" s="7">
        <f>申込１!Z20</f>
        <v>0</v>
      </c>
      <c r="T53" s="7" t="str">
        <f t="shared" si="7"/>
        <v/>
      </c>
      <c r="U53" s="7">
        <v>51</v>
      </c>
    </row>
    <row r="54" spans="1:21">
      <c r="A54" s="18">
        <v>7</v>
      </c>
      <c r="B54" s="7" t="str">
        <f>IF(R54&lt;&gt;0,申込１!$F$4,"")</f>
        <v/>
      </c>
      <c r="C54" s="7" t="str">
        <f>申込１!AC21</f>
        <v/>
      </c>
      <c r="D54" s="7" t="str">
        <f>IFERROR(IF(申込１!Y21&lt;&gt;0,申込１!Y21,""),"")</f>
        <v/>
      </c>
      <c r="E54" s="7" t="str">
        <f>申込１!AB21&amp;" "&amp;申込１!AC21</f>
        <v xml:space="preserve"> </v>
      </c>
      <c r="F54" s="7" t="str">
        <f>申込１!AB22&amp;" "&amp;申込１!AC22</f>
        <v xml:space="preserve"> </v>
      </c>
      <c r="G54" s="7">
        <f>申込１!AA21</f>
        <v>0</v>
      </c>
      <c r="H54" s="7" t="str">
        <f>申込１!AC22</f>
        <v/>
      </c>
      <c r="R54" s="7">
        <f>申込１!Z21</f>
        <v>0</v>
      </c>
      <c r="S54" s="7">
        <f>申込１!Z22</f>
        <v>0</v>
      </c>
      <c r="T54" s="7" t="str">
        <f t="shared" si="7"/>
        <v/>
      </c>
      <c r="U54" s="7">
        <v>52</v>
      </c>
    </row>
    <row r="55" spans="1:21">
      <c r="A55" s="18">
        <v>8</v>
      </c>
      <c r="B55" s="7" t="str">
        <f>IF(R55&lt;&gt;0,申込１!$F$4,"")</f>
        <v/>
      </c>
      <c r="C55" s="7" t="str">
        <f>申込１!AC23</f>
        <v/>
      </c>
      <c r="D55" s="7" t="str">
        <f>IFERROR(IF(申込１!Y23&lt;&gt;0,申込１!Y23,""),"")</f>
        <v/>
      </c>
      <c r="E55" s="7" t="str">
        <f>申込１!AB23&amp;" "&amp;申込１!AC23</f>
        <v xml:space="preserve"> </v>
      </c>
      <c r="F55" s="7" t="str">
        <f>申込１!AB24&amp;" "&amp;申込１!AC24</f>
        <v xml:space="preserve"> </v>
      </c>
      <c r="G55" s="7">
        <f>申込１!AA23</f>
        <v>0</v>
      </c>
      <c r="H55" s="7" t="str">
        <f>申込１!AC24</f>
        <v/>
      </c>
      <c r="R55" s="7">
        <f>申込１!Z23</f>
        <v>0</v>
      </c>
      <c r="S55" s="7">
        <f>申込１!Z24</f>
        <v>0</v>
      </c>
      <c r="T55" s="7" t="str">
        <f t="shared" si="7"/>
        <v/>
      </c>
      <c r="U55" s="7">
        <v>53</v>
      </c>
    </row>
    <row r="56" spans="1:21">
      <c r="A56" s="18">
        <v>9</v>
      </c>
      <c r="B56" s="7" t="str">
        <f>IF(R56&lt;&gt;0,申込１!$F$4,"")</f>
        <v/>
      </c>
      <c r="C56" s="7" t="str">
        <f>申込１!AC25</f>
        <v/>
      </c>
      <c r="D56" s="7" t="str">
        <f>IFERROR(IF(申込１!Y25&lt;&gt;0,申込１!Y25,""),"")</f>
        <v/>
      </c>
      <c r="E56" s="7" t="str">
        <f>申込１!AB25&amp;" "&amp;申込１!AC25</f>
        <v xml:space="preserve"> </v>
      </c>
      <c r="F56" s="7" t="str">
        <f>申込１!AB26&amp;" "&amp;申込１!AC26</f>
        <v xml:space="preserve"> </v>
      </c>
      <c r="G56" s="7">
        <f>申込１!AA25</f>
        <v>0</v>
      </c>
      <c r="H56" s="7" t="str">
        <f>申込１!AC26</f>
        <v/>
      </c>
      <c r="R56" s="7">
        <f>申込１!Z25</f>
        <v>0</v>
      </c>
      <c r="S56" s="7">
        <f>申込１!Z26</f>
        <v>0</v>
      </c>
      <c r="T56" s="7" t="str">
        <f t="shared" si="7"/>
        <v/>
      </c>
      <c r="U56" s="7">
        <v>54</v>
      </c>
    </row>
    <row r="57" spans="1:21">
      <c r="A57" s="18">
        <v>10</v>
      </c>
      <c r="B57" s="7" t="str">
        <f>IF(R57&lt;&gt;0,申込１!$F$4,"")</f>
        <v/>
      </c>
      <c r="C57" s="7" t="str">
        <f>申込１!AC27</f>
        <v/>
      </c>
      <c r="D57" s="7" t="str">
        <f>IFERROR(IF(申込１!Y27&lt;&gt;0,申込１!Y27,""),"")</f>
        <v/>
      </c>
      <c r="E57" s="7" t="str">
        <f>申込１!AB27&amp;" "&amp;申込１!AC27</f>
        <v xml:space="preserve"> </v>
      </c>
      <c r="F57" s="7" t="str">
        <f>申込１!AB28&amp;" "&amp;申込１!AC28</f>
        <v xml:space="preserve"> </v>
      </c>
      <c r="G57" s="7">
        <f>申込１!AA27</f>
        <v>0</v>
      </c>
      <c r="H57" s="7" t="str">
        <f>申込１!AC28</f>
        <v/>
      </c>
      <c r="R57" s="7">
        <f>申込１!Z27</f>
        <v>0</v>
      </c>
      <c r="S57" s="7">
        <f>申込１!Z28</f>
        <v>0</v>
      </c>
      <c r="T57" s="7" t="str">
        <f t="shared" si="7"/>
        <v/>
      </c>
      <c r="U57" s="7">
        <v>55</v>
      </c>
    </row>
    <row r="58" spans="1:21">
      <c r="A58" s="18">
        <v>11</v>
      </c>
      <c r="B58" s="7" t="str">
        <f>IF(R58&lt;&gt;0,申込１!$F$4,"")</f>
        <v/>
      </c>
      <c r="C58" s="7" t="str">
        <f>申込１!AC29</f>
        <v/>
      </c>
      <c r="D58" s="7" t="str">
        <f>IFERROR(IF(申込１!Y29&lt;&gt;0,申込１!Y29,""),"")</f>
        <v/>
      </c>
      <c r="E58" s="7" t="str">
        <f>申込１!AB29&amp;" "&amp;申込１!AC29</f>
        <v xml:space="preserve"> </v>
      </c>
      <c r="F58" s="7" t="str">
        <f>申込１!AB30&amp;" "&amp;申込１!AC30</f>
        <v xml:space="preserve"> </v>
      </c>
      <c r="G58" s="7">
        <f>申込１!AA29</f>
        <v>0</v>
      </c>
      <c r="H58" s="7" t="str">
        <f>申込１!AC30</f>
        <v/>
      </c>
      <c r="R58" s="7">
        <f>申込１!Z29</f>
        <v>0</v>
      </c>
      <c r="S58" s="7">
        <f>申込１!Z30</f>
        <v>0</v>
      </c>
      <c r="T58" s="7" t="str">
        <f t="shared" si="7"/>
        <v/>
      </c>
      <c r="U58" s="7">
        <v>56</v>
      </c>
    </row>
    <row r="59" spans="1:21">
      <c r="A59" s="18">
        <v>12</v>
      </c>
      <c r="B59" s="7" t="str">
        <f>IF(R59&lt;&gt;0,申込１!$F$4,"")</f>
        <v/>
      </c>
      <c r="C59" s="7" t="str">
        <f>申込１!AC31</f>
        <v/>
      </c>
      <c r="D59" s="7" t="str">
        <f>IFERROR(IF(申込１!Y31&lt;&gt;0,申込１!Y31,""),"")</f>
        <v/>
      </c>
      <c r="E59" s="7" t="str">
        <f>申込１!AB31&amp;" "&amp;申込１!AC31</f>
        <v xml:space="preserve"> </v>
      </c>
      <c r="F59" s="7" t="str">
        <f>申込１!AB32&amp;" "&amp;申込１!AC32</f>
        <v xml:space="preserve"> </v>
      </c>
      <c r="G59" s="7">
        <f>申込１!AA31</f>
        <v>0</v>
      </c>
      <c r="H59" s="7" t="str">
        <f>申込１!AC32</f>
        <v/>
      </c>
      <c r="R59" s="7">
        <f>申込１!Z31</f>
        <v>0</v>
      </c>
      <c r="S59" s="7">
        <f>申込１!Z32</f>
        <v>0</v>
      </c>
      <c r="T59" s="7" t="str">
        <f t="shared" si="7"/>
        <v/>
      </c>
      <c r="U59" s="7">
        <v>57</v>
      </c>
    </row>
    <row r="60" spans="1:21">
      <c r="A60" s="18">
        <v>13</v>
      </c>
      <c r="B60" s="7" t="str">
        <f>IF(R60&lt;&gt;0,申込１!$F$4,"")</f>
        <v/>
      </c>
      <c r="C60" s="7" t="str">
        <f>申込１!AC33</f>
        <v/>
      </c>
      <c r="D60" s="7" t="str">
        <f>IFERROR(IF(申込１!Y33&lt;&gt;0,申込１!Y33,""),"")</f>
        <v/>
      </c>
      <c r="E60" s="7" t="str">
        <f>申込１!AB33&amp;" "&amp;申込１!AC33</f>
        <v xml:space="preserve"> </v>
      </c>
      <c r="F60" s="7" t="str">
        <f>申込１!AB34&amp;" "&amp;申込１!AC34</f>
        <v xml:space="preserve"> </v>
      </c>
      <c r="G60" s="7">
        <f>申込１!AA33</f>
        <v>0</v>
      </c>
      <c r="H60" s="7" t="str">
        <f>申込１!AC34</f>
        <v/>
      </c>
      <c r="R60" s="7">
        <f>申込１!Z33</f>
        <v>0</v>
      </c>
      <c r="S60" s="7">
        <f>申込１!Z34</f>
        <v>0</v>
      </c>
      <c r="T60" s="7" t="str">
        <f t="shared" si="7"/>
        <v/>
      </c>
      <c r="U60" s="7">
        <v>58</v>
      </c>
    </row>
    <row r="61" spans="1:21">
      <c r="A61" s="18">
        <v>14</v>
      </c>
      <c r="B61" s="7" t="str">
        <f>IF(R61&lt;&gt;0,申込１!$F$4,"")</f>
        <v/>
      </c>
      <c r="C61" s="7" t="str">
        <f>申込１!AC35</f>
        <v/>
      </c>
      <c r="D61" s="7" t="str">
        <f>IFERROR(IF(申込１!Y35&lt;&gt;0,申込１!Y35,""),"")</f>
        <v/>
      </c>
      <c r="E61" s="7" t="str">
        <f>申込１!AB35&amp;" "&amp;申込１!AC35</f>
        <v xml:space="preserve"> </v>
      </c>
      <c r="F61" s="7" t="str">
        <f>申込１!AB36&amp;" "&amp;申込１!AC36</f>
        <v xml:space="preserve"> </v>
      </c>
      <c r="G61" s="7">
        <f>申込１!AA35</f>
        <v>0</v>
      </c>
      <c r="H61" s="7" t="str">
        <f>申込１!AC36</f>
        <v/>
      </c>
      <c r="R61" s="7">
        <f>申込１!Z35</f>
        <v>0</v>
      </c>
      <c r="S61" s="7">
        <f>申込１!Z36</f>
        <v>0</v>
      </c>
      <c r="T61" s="7" t="str">
        <f t="shared" si="7"/>
        <v/>
      </c>
      <c r="U61" s="7">
        <v>59</v>
      </c>
    </row>
    <row r="62" spans="1:21">
      <c r="A62" s="18">
        <v>15</v>
      </c>
      <c r="B62" s="7" t="str">
        <f>IF(R62&lt;&gt;0,申込１!$F$4,"")</f>
        <v/>
      </c>
      <c r="C62" s="7" t="str">
        <f>申込１!AC37</f>
        <v/>
      </c>
      <c r="D62" s="7" t="str">
        <f>IFERROR(IF(申込１!Y37&gt;0,申込１!Y37,""),"")</f>
        <v/>
      </c>
      <c r="E62" s="7" t="str">
        <f>申込１!AB37&amp;" "&amp;申込１!AC37</f>
        <v xml:space="preserve"> </v>
      </c>
      <c r="F62" s="7" t="str">
        <f>申込１!AB38&amp;" "&amp;申込１!AC38</f>
        <v xml:space="preserve"> </v>
      </c>
      <c r="G62" s="7">
        <f>申込１!AA37</f>
        <v>0</v>
      </c>
      <c r="H62" s="7" t="str">
        <f>申込１!AC38</f>
        <v/>
      </c>
      <c r="R62" s="7">
        <f>申込１!Z37</f>
        <v>0</v>
      </c>
      <c r="S62" s="7">
        <f>申込１!Z38</f>
        <v>0</v>
      </c>
      <c r="T62" s="7" t="str">
        <f t="shared" si="7"/>
        <v/>
      </c>
      <c r="U62" s="7">
        <v>60</v>
      </c>
    </row>
    <row r="63" spans="1:21">
      <c r="A63" s="18">
        <v>16</v>
      </c>
      <c r="B63" s="7" t="str">
        <f>IF(R63&lt;&gt;0,申込１!$F$4,"")</f>
        <v/>
      </c>
      <c r="C63" s="7" t="str">
        <f>申込１!AC39</f>
        <v/>
      </c>
      <c r="D63" s="7" t="str">
        <f>IFERROR(IF(申込１!Y39&lt;&gt;0,申込１!Y39,""),"")</f>
        <v/>
      </c>
      <c r="E63" s="7" t="str">
        <f>申込１!AB39&amp;" "&amp;申込１!AC39</f>
        <v xml:space="preserve"> </v>
      </c>
      <c r="F63" s="7" t="str">
        <f>申込１!AB40&amp;" "&amp;申込１!AC40</f>
        <v xml:space="preserve"> </v>
      </c>
      <c r="G63" s="7">
        <f>申込１!AA39</f>
        <v>0</v>
      </c>
      <c r="H63" s="7" t="str">
        <f>申込１!AC40</f>
        <v/>
      </c>
      <c r="R63" s="7">
        <f>申込１!Z39</f>
        <v>0</v>
      </c>
      <c r="S63" s="7">
        <f>申込１!Z40</f>
        <v>0</v>
      </c>
      <c r="T63" s="7" t="str">
        <f t="shared" si="7"/>
        <v/>
      </c>
      <c r="U63" s="7">
        <v>61</v>
      </c>
    </row>
    <row r="64" spans="1:21">
      <c r="A64" s="18">
        <v>17</v>
      </c>
      <c r="B64" s="7" t="str">
        <f>IF(R64&lt;&gt;0,申込１!$F$4,"")</f>
        <v/>
      </c>
      <c r="C64" s="7" t="str">
        <f>申込１!AC41</f>
        <v/>
      </c>
      <c r="D64" s="7" t="str">
        <f>IFERROR(IF(申込１!Y41&lt;&gt;0,申込１!Y41,""),"")</f>
        <v/>
      </c>
      <c r="E64" s="7" t="str">
        <f>申込１!AB41&amp;" "&amp;申込１!AC41</f>
        <v xml:space="preserve"> </v>
      </c>
      <c r="F64" s="7" t="str">
        <f>申込１!AB42&amp;" "&amp;申込１!AC42</f>
        <v xml:space="preserve"> </v>
      </c>
      <c r="G64" s="7">
        <f>申込１!AA41</f>
        <v>0</v>
      </c>
      <c r="H64" s="7" t="str">
        <f>申込１!AC42</f>
        <v/>
      </c>
      <c r="R64" s="7">
        <f>申込１!Z41</f>
        <v>0</v>
      </c>
      <c r="S64" s="7">
        <f>申込１!Z42</f>
        <v>0</v>
      </c>
      <c r="T64" s="7" t="str">
        <f t="shared" si="7"/>
        <v/>
      </c>
      <c r="U64" s="7">
        <v>62</v>
      </c>
    </row>
    <row r="65" spans="1:21">
      <c r="A65" s="18">
        <v>18</v>
      </c>
      <c r="B65" s="7" t="str">
        <f>IF(R65&lt;&gt;0,申込１!$F$4,"")</f>
        <v/>
      </c>
      <c r="C65" s="7" t="str">
        <f>申込１!AC43</f>
        <v/>
      </c>
      <c r="D65" s="7" t="str">
        <f>IFERROR(IF(申込１!Y43&lt;&gt;0,申込１!Y43,""),"")</f>
        <v/>
      </c>
      <c r="E65" s="7" t="str">
        <f>申込１!AB43&amp;" "&amp;申込１!AC43</f>
        <v xml:space="preserve"> </v>
      </c>
      <c r="F65" s="7" t="str">
        <f>申込１!AB44&amp;" "&amp;申込１!AC44</f>
        <v xml:space="preserve"> </v>
      </c>
      <c r="G65" s="7">
        <f>申込１!AA43</f>
        <v>0</v>
      </c>
      <c r="H65" s="7" t="str">
        <f>申込１!AC44</f>
        <v/>
      </c>
      <c r="R65" s="7">
        <f>申込１!Z43</f>
        <v>0</v>
      </c>
      <c r="S65" s="7">
        <f>申込１!Z44</f>
        <v>0</v>
      </c>
      <c r="T65" s="7" t="str">
        <f t="shared" si="7"/>
        <v/>
      </c>
      <c r="U65" s="7">
        <v>63</v>
      </c>
    </row>
    <row r="66" spans="1:21">
      <c r="A66" s="18">
        <v>19</v>
      </c>
      <c r="B66" s="7" t="str">
        <f>IF(R66&lt;&gt;0,申込１!$F$4,"")</f>
        <v/>
      </c>
      <c r="C66" s="7" t="str">
        <f>申込１!AC45</f>
        <v/>
      </c>
      <c r="D66" s="7" t="str">
        <f>IFERROR(IF(申込１!Y45&lt;&gt;0,申込１!Y45,""),"")</f>
        <v/>
      </c>
      <c r="E66" s="7" t="str">
        <f>申込１!AB45&amp;" "&amp;申込１!AC45</f>
        <v xml:space="preserve"> </v>
      </c>
      <c r="F66" s="7" t="str">
        <f>申込１!AB46&amp;" "&amp;申込１!AC46</f>
        <v xml:space="preserve"> </v>
      </c>
      <c r="G66" s="7">
        <f>申込１!AA45</f>
        <v>0</v>
      </c>
      <c r="H66" s="7" t="str">
        <f>申込１!AC46</f>
        <v/>
      </c>
      <c r="R66" s="7">
        <f>申込１!Z45</f>
        <v>0</v>
      </c>
      <c r="S66" s="7">
        <f>申込１!Z46</f>
        <v>0</v>
      </c>
      <c r="T66" s="7" t="str">
        <f t="shared" si="7"/>
        <v/>
      </c>
      <c r="U66" s="7">
        <v>64</v>
      </c>
    </row>
    <row r="67" spans="1:21">
      <c r="A67" s="18">
        <v>20</v>
      </c>
      <c r="B67" s="7" t="str">
        <f>IF(R67&lt;&gt;0,申込１!$F$4,"")</f>
        <v/>
      </c>
      <c r="C67" s="7" t="str">
        <f>申込１!AC47</f>
        <v/>
      </c>
      <c r="D67" s="7" t="str">
        <f>IFERROR(IF(申込１!Y47&lt;&gt;0,申込１!Y47,""),"")</f>
        <v/>
      </c>
      <c r="E67" s="7" t="str">
        <f>申込１!AB47&amp;" "&amp;申込１!AC47</f>
        <v xml:space="preserve"> </v>
      </c>
      <c r="F67" s="7" t="str">
        <f>申込１!AB48&amp;" "&amp;申込１!AC48</f>
        <v xml:space="preserve"> </v>
      </c>
      <c r="G67" s="7">
        <f>申込１!AA47</f>
        <v>0</v>
      </c>
      <c r="H67" s="7" t="str">
        <f>申込１!AC48</f>
        <v/>
      </c>
      <c r="R67" s="7">
        <f>申込１!Z47</f>
        <v>0</v>
      </c>
      <c r="S67" s="7">
        <f>申込１!Z48</f>
        <v>0</v>
      </c>
      <c r="T67" s="7" t="str">
        <f t="shared" si="7"/>
        <v/>
      </c>
      <c r="U67" s="7">
        <v>65</v>
      </c>
    </row>
    <row r="68" spans="1:21">
      <c r="A68" s="18">
        <v>1</v>
      </c>
      <c r="B68" s="7" t="str">
        <f>IF(R68&lt;&gt;0,申込１!$F$4,"")</f>
        <v/>
      </c>
      <c r="C68" s="7" t="str">
        <f>申込１!AJ9</f>
        <v/>
      </c>
      <c r="D68" s="7" t="str">
        <f>IFERROR(IF(申込１!AF9&lt;&gt;0,申込１!AF9,""),"")</f>
        <v/>
      </c>
      <c r="E68" s="7" t="str">
        <f>申込１!AI9&amp;" "&amp;申込１!AJ9</f>
        <v xml:space="preserve"> </v>
      </c>
      <c r="F68" s="7" t="str">
        <f>申込１!AI10&amp;" "&amp;申込１!AJ10</f>
        <v xml:space="preserve"> </v>
      </c>
      <c r="G68" s="7">
        <f>申込１!AH9</f>
        <v>0</v>
      </c>
      <c r="H68" s="7" t="str">
        <f>申込１!AJ10</f>
        <v/>
      </c>
      <c r="R68" s="7">
        <f>申込１!AG9</f>
        <v>0</v>
      </c>
      <c r="S68" s="7">
        <f>申込１!AG10</f>
        <v>0</v>
      </c>
      <c r="T68" s="7" t="str">
        <f t="shared" si="7"/>
        <v/>
      </c>
      <c r="U68" s="7">
        <v>66</v>
      </c>
    </row>
    <row r="69" spans="1:21">
      <c r="A69" s="18">
        <v>2</v>
      </c>
      <c r="B69" s="7" t="str">
        <f>IF(R69&lt;&gt;0,申込１!$F$4,"")</f>
        <v/>
      </c>
      <c r="C69" s="7" t="str">
        <f>申込１!AJ11</f>
        <v/>
      </c>
      <c r="D69" s="7" t="str">
        <f>IFERROR(IF(申込１!AF11&lt;&gt;0,申込１!AF11,""),"")</f>
        <v/>
      </c>
      <c r="E69" s="7" t="str">
        <f>申込１!AI11&amp;" "&amp;申込１!AJ11</f>
        <v xml:space="preserve"> </v>
      </c>
      <c r="F69" s="7" t="str">
        <f>申込１!AI12&amp;" "&amp;申込１!AJ12</f>
        <v xml:space="preserve"> </v>
      </c>
      <c r="G69" s="7">
        <f>申込１!AH11</f>
        <v>0</v>
      </c>
      <c r="H69" s="7" t="str">
        <f>申込１!AJ12</f>
        <v/>
      </c>
      <c r="R69" s="7">
        <f>申込１!AG11</f>
        <v>0</v>
      </c>
      <c r="S69" s="7">
        <f>申込１!AG12</f>
        <v>0</v>
      </c>
      <c r="T69" s="7" t="str">
        <f t="shared" si="7"/>
        <v/>
      </c>
      <c r="U69" s="7">
        <v>67</v>
      </c>
    </row>
    <row r="70" spans="1:21">
      <c r="A70" s="18">
        <v>3</v>
      </c>
      <c r="B70" s="7" t="str">
        <f>IF(R70&lt;&gt;0,申込１!$F$4,"")</f>
        <v/>
      </c>
      <c r="C70" s="7" t="str">
        <f>申込１!AJ13</f>
        <v/>
      </c>
      <c r="D70" s="7" t="str">
        <f>IFERROR(IF(申込１!AF13&lt;&gt;0,申込１!AF13,""),"")</f>
        <v/>
      </c>
      <c r="E70" s="7" t="str">
        <f>申込１!AI13&amp;" "&amp;申込１!AJ13</f>
        <v xml:space="preserve"> </v>
      </c>
      <c r="F70" s="7" t="str">
        <f>申込１!AI14&amp;" "&amp;申込１!AJ14</f>
        <v xml:space="preserve"> </v>
      </c>
      <c r="G70" s="7">
        <f>申込１!AH13</f>
        <v>0</v>
      </c>
      <c r="H70" s="7" t="str">
        <f>申込１!AJ14</f>
        <v/>
      </c>
      <c r="R70" s="7">
        <f>申込１!AG13</f>
        <v>0</v>
      </c>
      <c r="S70" s="7">
        <f>申込１!AG14</f>
        <v>0</v>
      </c>
      <c r="T70" s="7" t="str">
        <f t="shared" si="7"/>
        <v/>
      </c>
      <c r="U70" s="7">
        <v>68</v>
      </c>
    </row>
    <row r="71" spans="1:21">
      <c r="A71" s="18">
        <v>4</v>
      </c>
      <c r="B71" s="7" t="str">
        <f>IF(R71&lt;&gt;0,申込１!$F$4,"")</f>
        <v/>
      </c>
      <c r="C71" s="7" t="str">
        <f>申込１!AJ15</f>
        <v/>
      </c>
      <c r="D71" s="7" t="str">
        <f>IFERROR(IF(申込１!AF15&lt;&gt;0,申込１!AF15,""),"")</f>
        <v/>
      </c>
      <c r="E71" s="7" t="str">
        <f>申込１!AI15&amp;" "&amp;申込１!AJ15</f>
        <v xml:space="preserve"> </v>
      </c>
      <c r="F71" s="7" t="str">
        <f>申込１!AI16&amp;" "&amp;申込１!AJ16</f>
        <v xml:space="preserve"> </v>
      </c>
      <c r="G71" s="7">
        <f>申込１!AH15</f>
        <v>0</v>
      </c>
      <c r="H71" s="7" t="str">
        <f>申込１!AJ16</f>
        <v/>
      </c>
      <c r="R71" s="7">
        <f>申込１!AG15</f>
        <v>0</v>
      </c>
      <c r="S71" s="7">
        <f>申込１!AG16</f>
        <v>0</v>
      </c>
      <c r="T71" s="7" t="str">
        <f t="shared" si="7"/>
        <v/>
      </c>
      <c r="U71" s="7">
        <v>69</v>
      </c>
    </row>
    <row r="72" spans="1:21">
      <c r="A72" s="18">
        <v>5</v>
      </c>
      <c r="B72" s="7" t="str">
        <f>IF(R72&lt;&gt;0,申込１!$F$4,"")</f>
        <v/>
      </c>
      <c r="C72" s="7" t="str">
        <f>申込１!AJ17</f>
        <v/>
      </c>
      <c r="D72" s="7" t="str">
        <f>IFERROR(IF(申込１!AF17&lt;&gt;0,申込１!AF17,""),"")</f>
        <v/>
      </c>
      <c r="E72" s="7" t="str">
        <f>申込１!AI17&amp;" "&amp;申込１!AJ17</f>
        <v xml:space="preserve"> </v>
      </c>
      <c r="F72" s="7" t="str">
        <f>申込１!AI18&amp;" "&amp;申込１!AJ18</f>
        <v xml:space="preserve"> </v>
      </c>
      <c r="G72" s="7">
        <f>申込１!AH17</f>
        <v>0</v>
      </c>
      <c r="H72" s="7" t="str">
        <f>申込１!AJ18</f>
        <v/>
      </c>
      <c r="R72" s="7">
        <f>申込１!AG17</f>
        <v>0</v>
      </c>
      <c r="S72" s="7">
        <f>申込１!AG18</f>
        <v>0</v>
      </c>
      <c r="T72" s="7" t="str">
        <f t="shared" si="7"/>
        <v/>
      </c>
      <c r="U72" s="7">
        <v>70</v>
      </c>
    </row>
    <row r="73" spans="1:21">
      <c r="A73" s="18">
        <v>6</v>
      </c>
      <c r="B73" s="7" t="str">
        <f>IF(R73&lt;&gt;0,申込１!$F$4,"")</f>
        <v/>
      </c>
      <c r="C73" s="7" t="str">
        <f>申込１!AJ19</f>
        <v/>
      </c>
      <c r="D73" s="7" t="str">
        <f>IFERROR(IF(申込１!AF19&lt;&gt;0,申込１!AF19,""),"")</f>
        <v/>
      </c>
      <c r="E73" s="7" t="str">
        <f>申込１!AI19&amp;" "&amp;申込１!AJ19</f>
        <v xml:space="preserve"> </v>
      </c>
      <c r="F73" s="7" t="str">
        <f>申込１!AI20&amp;" "&amp;申込１!AJ20</f>
        <v xml:space="preserve"> </v>
      </c>
      <c r="G73" s="7">
        <f>申込１!AH19</f>
        <v>0</v>
      </c>
      <c r="H73" s="7" t="str">
        <f>申込１!AJ20</f>
        <v/>
      </c>
      <c r="R73" s="7">
        <f>申込１!AG19</f>
        <v>0</v>
      </c>
      <c r="S73" s="7">
        <f>申込１!AG20</f>
        <v>0</v>
      </c>
      <c r="T73" s="7" t="str">
        <f t="shared" si="7"/>
        <v/>
      </c>
      <c r="U73" s="7">
        <v>71</v>
      </c>
    </row>
    <row r="74" spans="1:21">
      <c r="A74" s="18">
        <v>7</v>
      </c>
      <c r="B74" s="7" t="str">
        <f>IF(R74&lt;&gt;0,申込１!$F$4,"")</f>
        <v/>
      </c>
      <c r="C74" s="7" t="str">
        <f>申込１!AJ21</f>
        <v/>
      </c>
      <c r="D74" s="7" t="str">
        <f>IFERROR(IF(申込１!AF21&lt;&gt;0,申込１!AF21,""),"")</f>
        <v/>
      </c>
      <c r="E74" s="7" t="str">
        <f>申込１!AI21&amp;" "&amp;申込１!AJ21</f>
        <v xml:space="preserve"> </v>
      </c>
      <c r="F74" s="7" t="str">
        <f>申込１!AI22&amp;" "&amp;申込１!AJ22</f>
        <v xml:space="preserve"> </v>
      </c>
      <c r="G74" s="7">
        <f>申込１!AH21</f>
        <v>0</v>
      </c>
      <c r="H74" s="7" t="str">
        <f>申込１!AJ22</f>
        <v/>
      </c>
      <c r="R74" s="7">
        <f>申込１!AG21</f>
        <v>0</v>
      </c>
      <c r="S74" s="7">
        <f>申込１!AG22</f>
        <v>0</v>
      </c>
      <c r="T74" s="7" t="str">
        <f t="shared" si="7"/>
        <v/>
      </c>
      <c r="U74" s="7">
        <v>72</v>
      </c>
    </row>
    <row r="75" spans="1:21">
      <c r="A75" s="18">
        <v>8</v>
      </c>
      <c r="B75" s="7" t="str">
        <f>IF(R75&lt;&gt;0,申込１!$F$4,"")</f>
        <v/>
      </c>
      <c r="C75" s="7" t="str">
        <f>申込１!AJ23</f>
        <v/>
      </c>
      <c r="D75" s="7" t="str">
        <f>IFERROR(IF(申込１!AF23&lt;&gt;0,申込１!AF23,""),"")</f>
        <v/>
      </c>
      <c r="E75" s="7" t="str">
        <f>申込１!AI23&amp;" "&amp;申込１!AJ23</f>
        <v xml:space="preserve"> </v>
      </c>
      <c r="F75" s="7" t="str">
        <f>申込１!AI24&amp;" "&amp;申込１!AJ24</f>
        <v xml:space="preserve"> </v>
      </c>
      <c r="G75" s="7">
        <f>申込１!AH23</f>
        <v>0</v>
      </c>
      <c r="H75" s="7" t="str">
        <f>申込１!AJ24</f>
        <v/>
      </c>
      <c r="R75" s="7">
        <f>申込１!AG23</f>
        <v>0</v>
      </c>
      <c r="S75" s="7">
        <f>申込１!AG24</f>
        <v>0</v>
      </c>
      <c r="T75" s="7" t="str">
        <f t="shared" si="7"/>
        <v/>
      </c>
      <c r="U75" s="7">
        <v>73</v>
      </c>
    </row>
    <row r="76" spans="1:21">
      <c r="A76" s="18">
        <v>9</v>
      </c>
      <c r="B76" s="7" t="str">
        <f>IF(R76&lt;&gt;0,申込１!$F$4,"")</f>
        <v/>
      </c>
      <c r="C76" s="7" t="str">
        <f>申込１!AJ25</f>
        <v/>
      </c>
      <c r="D76" s="7" t="str">
        <f>IFERROR(IF(申込１!AF25&lt;&gt;0,申込１!AF25,""),"")</f>
        <v/>
      </c>
      <c r="E76" s="7" t="str">
        <f>申込１!AI25&amp;" "&amp;申込１!AJ25</f>
        <v xml:space="preserve"> </v>
      </c>
      <c r="F76" s="7" t="str">
        <f>申込１!AI26&amp;" "&amp;申込１!AJ26</f>
        <v xml:space="preserve"> </v>
      </c>
      <c r="G76" s="7">
        <f>申込１!AH25</f>
        <v>0</v>
      </c>
      <c r="H76" s="7" t="str">
        <f>申込１!AJ26</f>
        <v/>
      </c>
      <c r="R76" s="7">
        <f>申込１!AG25</f>
        <v>0</v>
      </c>
      <c r="S76" s="7">
        <f>申込１!AG26</f>
        <v>0</v>
      </c>
      <c r="T76" s="7" t="str">
        <f t="shared" si="7"/>
        <v/>
      </c>
      <c r="U76" s="7">
        <v>74</v>
      </c>
    </row>
    <row r="77" spans="1:21">
      <c r="A77" s="18">
        <v>10</v>
      </c>
      <c r="B77" s="7" t="str">
        <f>IF(R77&lt;&gt;0,申込１!$F$4,"")</f>
        <v/>
      </c>
      <c r="C77" s="7" t="str">
        <f>申込１!AJ27</f>
        <v/>
      </c>
      <c r="D77" s="7" t="str">
        <f>IFERROR(IF(申込１!AF27&lt;&gt;0,申込１!AF27,""),"")</f>
        <v/>
      </c>
      <c r="E77" s="7" t="str">
        <f>申込１!AI27&amp;" "&amp;申込１!AJ27</f>
        <v xml:space="preserve"> </v>
      </c>
      <c r="F77" s="7" t="str">
        <f>申込１!AI28&amp;" "&amp;申込１!AJ28</f>
        <v xml:space="preserve"> </v>
      </c>
      <c r="G77" s="7">
        <f>申込１!AH27</f>
        <v>0</v>
      </c>
      <c r="H77" s="7" t="str">
        <f>申込１!AJ28</f>
        <v/>
      </c>
      <c r="R77" s="7">
        <f>申込１!AG27</f>
        <v>0</v>
      </c>
      <c r="S77" s="7">
        <f>申込１!AG28</f>
        <v>0</v>
      </c>
      <c r="T77" s="7" t="str">
        <f t="shared" si="7"/>
        <v/>
      </c>
      <c r="U77" s="7">
        <v>75</v>
      </c>
    </row>
    <row r="78" spans="1:21">
      <c r="A78" s="18">
        <v>11</v>
      </c>
      <c r="B78" s="7" t="str">
        <f>IF(R78&lt;&gt;0,申込１!$F$4,"")</f>
        <v/>
      </c>
      <c r="C78" s="7" t="str">
        <f>申込１!AJ29</f>
        <v/>
      </c>
      <c r="D78" s="7" t="str">
        <f>IFERROR(IF(申込１!AF29&lt;&gt;0,申込１!AF29,""),"")</f>
        <v/>
      </c>
      <c r="E78" s="7" t="str">
        <f>申込１!AI29&amp;" "&amp;申込１!AJ29</f>
        <v xml:space="preserve"> </v>
      </c>
      <c r="F78" s="7" t="str">
        <f>申込１!AI30&amp;" "&amp;申込１!AJ30</f>
        <v xml:space="preserve"> </v>
      </c>
      <c r="G78" s="7">
        <f>申込１!AH29</f>
        <v>0</v>
      </c>
      <c r="H78" s="7" t="str">
        <f>申込１!AJ30</f>
        <v/>
      </c>
      <c r="R78" s="7">
        <f>申込１!AG29</f>
        <v>0</v>
      </c>
      <c r="S78" s="7">
        <f>申込１!AG30</f>
        <v>0</v>
      </c>
      <c r="T78" s="7" t="str">
        <f t="shared" si="7"/>
        <v/>
      </c>
      <c r="U78" s="7">
        <v>76</v>
      </c>
    </row>
    <row r="79" spans="1:21">
      <c r="A79" s="18">
        <v>12</v>
      </c>
      <c r="B79" s="7" t="str">
        <f>IF(R79&lt;&gt;0,申込１!$F$4,"")</f>
        <v/>
      </c>
      <c r="C79" s="7" t="str">
        <f>申込１!AJ31</f>
        <v/>
      </c>
      <c r="D79" s="7" t="str">
        <f>IFERROR(IF(申込１!AF31&lt;&gt;0,申込１!AF31,""),"")</f>
        <v/>
      </c>
      <c r="E79" s="7" t="str">
        <f>申込１!AI31&amp;" "&amp;申込１!AJ31</f>
        <v xml:space="preserve"> </v>
      </c>
      <c r="F79" s="7" t="str">
        <f>申込１!AI32&amp;" "&amp;申込１!AJ32</f>
        <v xml:space="preserve"> </v>
      </c>
      <c r="G79" s="7">
        <f>申込１!AH31</f>
        <v>0</v>
      </c>
      <c r="H79" s="7" t="str">
        <f>申込１!AJ32</f>
        <v/>
      </c>
      <c r="R79" s="7">
        <f>申込１!AG31</f>
        <v>0</v>
      </c>
      <c r="S79" s="7">
        <f>申込１!AG32</f>
        <v>0</v>
      </c>
      <c r="T79" s="7" t="str">
        <f t="shared" si="7"/>
        <v/>
      </c>
      <c r="U79" s="7">
        <v>77</v>
      </c>
    </row>
    <row r="80" spans="1:21">
      <c r="A80" s="18">
        <v>13</v>
      </c>
      <c r="B80" s="7" t="str">
        <f>IF(R80&lt;&gt;0,申込１!$F$4,"")</f>
        <v/>
      </c>
      <c r="C80" s="7" t="str">
        <f>申込１!AJ33</f>
        <v/>
      </c>
      <c r="D80" s="7" t="str">
        <f>IFERROR(IF(申込１!AF33&lt;&gt;0,申込１!AF33,""),"")</f>
        <v/>
      </c>
      <c r="E80" s="7" t="str">
        <f>申込１!AI33&amp;" "&amp;申込１!AJ33</f>
        <v xml:space="preserve"> </v>
      </c>
      <c r="F80" s="7" t="str">
        <f>申込１!AI34&amp;" "&amp;申込１!AJ34</f>
        <v xml:space="preserve"> </v>
      </c>
      <c r="G80" s="7">
        <f>申込１!AH33</f>
        <v>0</v>
      </c>
      <c r="H80" s="7" t="str">
        <f>申込１!AJ34</f>
        <v/>
      </c>
      <c r="R80" s="7">
        <f>申込１!AG33</f>
        <v>0</v>
      </c>
      <c r="S80" s="7">
        <f>申込１!AG34</f>
        <v>0</v>
      </c>
      <c r="T80" s="7" t="str">
        <f t="shared" ref="T80:T107" si="8">IF(R80*S80=0,"","○")</f>
        <v/>
      </c>
      <c r="U80" s="7">
        <v>78</v>
      </c>
    </row>
    <row r="81" spans="1:21">
      <c r="A81" s="18">
        <v>14</v>
      </c>
      <c r="B81" s="7" t="str">
        <f>IF(R81&lt;&gt;0,申込１!$F$4,"")</f>
        <v/>
      </c>
      <c r="C81" s="7" t="str">
        <f>申込１!AJ35</f>
        <v/>
      </c>
      <c r="D81" s="7" t="str">
        <f>IFERROR(IF(申込１!AF35&lt;&gt;0,申込１!AF35,""),"")</f>
        <v/>
      </c>
      <c r="E81" s="7" t="str">
        <f>申込１!AI35&amp;" "&amp;申込１!AJ35</f>
        <v xml:space="preserve"> </v>
      </c>
      <c r="F81" s="7" t="str">
        <f>申込１!AI36&amp;" "&amp;申込１!AJ36</f>
        <v xml:space="preserve"> </v>
      </c>
      <c r="G81" s="7">
        <f>申込１!AH35</f>
        <v>0</v>
      </c>
      <c r="H81" s="7" t="str">
        <f>申込１!AJ36</f>
        <v/>
      </c>
      <c r="R81" s="7">
        <f>申込１!AG35</f>
        <v>0</v>
      </c>
      <c r="S81" s="7">
        <f>申込１!AG36</f>
        <v>0</v>
      </c>
      <c r="T81" s="7" t="str">
        <f t="shared" si="8"/>
        <v/>
      </c>
      <c r="U81" s="7">
        <v>79</v>
      </c>
    </row>
    <row r="82" spans="1:21">
      <c r="A82" s="18">
        <v>15</v>
      </c>
      <c r="B82" s="7" t="str">
        <f>IF(R82&lt;&gt;0,申込１!$F$4,"")</f>
        <v/>
      </c>
      <c r="C82" s="7" t="str">
        <f>申込１!AJ37</f>
        <v/>
      </c>
      <c r="D82" s="7" t="str">
        <f>IFERROR(IF(申込１!AF37&lt;&gt;0,申込１!AF37,""),"")</f>
        <v/>
      </c>
      <c r="E82" s="7" t="str">
        <f>申込１!AI37&amp;" "&amp;申込１!AJ37</f>
        <v xml:space="preserve"> </v>
      </c>
      <c r="F82" s="7" t="str">
        <f>申込１!AI38&amp;" "&amp;申込１!AJ38</f>
        <v xml:space="preserve"> </v>
      </c>
      <c r="G82" s="7">
        <f>申込１!AH37</f>
        <v>0</v>
      </c>
      <c r="H82" s="7" t="str">
        <f>申込１!AJ38</f>
        <v/>
      </c>
      <c r="R82" s="7">
        <f>申込１!AG37</f>
        <v>0</v>
      </c>
      <c r="S82" s="7">
        <f>申込１!AG38</f>
        <v>0</v>
      </c>
      <c r="T82" s="7" t="str">
        <f t="shared" si="8"/>
        <v/>
      </c>
      <c r="U82" s="7">
        <v>80</v>
      </c>
    </row>
    <row r="83" spans="1:21">
      <c r="A83" s="18">
        <v>16</v>
      </c>
      <c r="B83" s="7" t="str">
        <f>IF(R83&lt;&gt;0,申込１!$F$4,"")</f>
        <v/>
      </c>
      <c r="C83" s="7" t="str">
        <f>申込１!AJ39</f>
        <v/>
      </c>
      <c r="D83" s="7" t="str">
        <f>IFERROR(IF(申込１!AF39&lt;&gt;0,申込１!AF39,""),"")</f>
        <v/>
      </c>
      <c r="E83" s="7" t="str">
        <f>申込１!AI39&amp;" "&amp;申込１!AJ39</f>
        <v xml:space="preserve"> </v>
      </c>
      <c r="F83" s="7" t="str">
        <f>申込１!AI40&amp;" "&amp;申込１!AJ40</f>
        <v xml:space="preserve"> </v>
      </c>
      <c r="G83" s="7">
        <f>申込１!AH39</f>
        <v>0</v>
      </c>
      <c r="H83" s="7" t="str">
        <f>申込１!AJ40</f>
        <v/>
      </c>
      <c r="R83" s="7">
        <f>申込１!AG39</f>
        <v>0</v>
      </c>
      <c r="S83" s="7">
        <f>申込１!AG40</f>
        <v>0</v>
      </c>
      <c r="T83" s="7" t="str">
        <f t="shared" si="8"/>
        <v/>
      </c>
      <c r="U83" s="7">
        <v>81</v>
      </c>
    </row>
    <row r="84" spans="1:21">
      <c r="A84" s="18">
        <v>17</v>
      </c>
      <c r="B84" s="7" t="str">
        <f>IF(R84&lt;&gt;0,申込１!$F$4,"")</f>
        <v/>
      </c>
      <c r="C84" s="7" t="str">
        <f>申込１!AJ41</f>
        <v/>
      </c>
      <c r="D84" s="7" t="str">
        <f>IFERROR(IF(申込１!AF41&lt;&gt;0,申込１!AF41,""),"")</f>
        <v/>
      </c>
      <c r="E84" s="7" t="str">
        <f>申込１!AI41&amp;" "&amp;申込１!AJ41</f>
        <v xml:space="preserve"> </v>
      </c>
      <c r="F84" s="7" t="str">
        <f>申込１!AI42&amp;" "&amp;申込１!AJ42</f>
        <v xml:space="preserve"> </v>
      </c>
      <c r="G84" s="7">
        <f>申込１!AH41</f>
        <v>0</v>
      </c>
      <c r="H84" s="7" t="str">
        <f>申込１!AJ42</f>
        <v/>
      </c>
      <c r="R84" s="7">
        <f>申込１!AG41</f>
        <v>0</v>
      </c>
      <c r="S84" s="7">
        <f>申込１!AG42</f>
        <v>0</v>
      </c>
      <c r="T84" s="7" t="str">
        <f t="shared" si="8"/>
        <v/>
      </c>
      <c r="U84" s="7">
        <v>82</v>
      </c>
    </row>
    <row r="85" spans="1:21">
      <c r="A85" s="18">
        <v>18</v>
      </c>
      <c r="B85" s="7" t="str">
        <f>IF(R85&lt;&gt;0,申込１!$F$4,"")</f>
        <v/>
      </c>
      <c r="C85" s="7" t="str">
        <f>申込１!AJ43</f>
        <v/>
      </c>
      <c r="D85" s="7" t="str">
        <f>IFERROR(IF(申込１!AF43&lt;&gt;0,申込１!AF43,""),"")</f>
        <v/>
      </c>
      <c r="E85" s="7" t="str">
        <f>申込１!AI43&amp;" "&amp;申込１!AJ43</f>
        <v xml:space="preserve"> </v>
      </c>
      <c r="F85" s="7" t="str">
        <f>申込１!AI44&amp;" "&amp;申込１!AJ44</f>
        <v xml:space="preserve"> </v>
      </c>
      <c r="G85" s="7">
        <f>申込１!AH43</f>
        <v>0</v>
      </c>
      <c r="H85" s="7" t="str">
        <f>申込１!AJ44</f>
        <v/>
      </c>
      <c r="R85" s="7">
        <f>申込１!AG43</f>
        <v>0</v>
      </c>
      <c r="S85" s="7">
        <f>申込１!AG44</f>
        <v>0</v>
      </c>
      <c r="T85" s="7" t="str">
        <f t="shared" si="8"/>
        <v/>
      </c>
      <c r="U85" s="7">
        <v>83</v>
      </c>
    </row>
    <row r="86" spans="1:21" ht="15" customHeight="1">
      <c r="A86" s="18">
        <v>19</v>
      </c>
      <c r="B86" s="7" t="str">
        <f>IF(R86&lt;&gt;0,申込１!$F$4,"")</f>
        <v/>
      </c>
      <c r="C86" s="7" t="str">
        <f>申込１!AJ45</f>
        <v/>
      </c>
      <c r="D86" s="7" t="str">
        <f>IFERROR(IF(申込１!AF45&lt;&gt;0,申込１!AF45,""),"")</f>
        <v/>
      </c>
      <c r="E86" s="7" t="str">
        <f>申込１!AI45&amp;" "&amp;申込１!AJ45</f>
        <v xml:space="preserve"> </v>
      </c>
      <c r="F86" s="7" t="str">
        <f>申込１!AI46&amp;" "&amp;申込１!AJ46</f>
        <v xml:space="preserve"> </v>
      </c>
      <c r="G86" s="7">
        <f>申込１!AH45</f>
        <v>0</v>
      </c>
      <c r="H86" s="7" t="str">
        <f>申込１!AJ46</f>
        <v/>
      </c>
      <c r="R86" s="7">
        <f>申込１!AG45</f>
        <v>0</v>
      </c>
      <c r="S86" s="7">
        <f>申込１!AG46</f>
        <v>0</v>
      </c>
      <c r="T86" s="7" t="str">
        <f t="shared" si="8"/>
        <v/>
      </c>
      <c r="U86" s="7">
        <v>84</v>
      </c>
    </row>
    <row r="87" spans="1:21">
      <c r="A87" s="18">
        <v>20</v>
      </c>
      <c r="B87" s="7" t="str">
        <f>IF(R87&lt;&gt;0,申込１!$F$4,"")</f>
        <v/>
      </c>
      <c r="C87" s="7" t="str">
        <f>申込１!AJ47</f>
        <v/>
      </c>
      <c r="D87" s="7" t="str">
        <f>IFERROR(IF(申込１!AF47&lt;&gt;0,申込１!AF47,""),"")</f>
        <v/>
      </c>
      <c r="E87" s="7" t="str">
        <f>申込１!AI47&amp;" "&amp;申込１!AJ47</f>
        <v xml:space="preserve"> </v>
      </c>
      <c r="F87" s="7" t="str">
        <f>申込１!AI48&amp;" "&amp;申込１!AJ48</f>
        <v xml:space="preserve"> </v>
      </c>
      <c r="G87" s="7">
        <f>申込１!AH47</f>
        <v>0</v>
      </c>
      <c r="H87" s="7" t="str">
        <f>申込１!AJ48</f>
        <v/>
      </c>
      <c r="R87" s="7">
        <f>申込１!AG47</f>
        <v>0</v>
      </c>
      <c r="S87" s="7">
        <f>申込１!AG48</f>
        <v>0</v>
      </c>
      <c r="T87" s="7" t="str">
        <f t="shared" si="8"/>
        <v/>
      </c>
      <c r="U87" s="7">
        <v>85</v>
      </c>
    </row>
    <row r="88" spans="1:21">
      <c r="A88" s="18">
        <v>1</v>
      </c>
      <c r="B88" s="7" t="str">
        <f>IF(R88&lt;&gt;0,申込１!$F$4,"")</f>
        <v/>
      </c>
      <c r="C88" s="7" t="str">
        <f>申込１!AT9</f>
        <v/>
      </c>
      <c r="D88" s="7" t="str">
        <f>IFERROR(IF(申込１!AP9&lt;&gt;0,申込１!AP9,""),"")</f>
        <v/>
      </c>
      <c r="E88" s="7" t="str">
        <f>申込１!AS9&amp;" "&amp;申込１!AT9</f>
        <v xml:space="preserve"> </v>
      </c>
      <c r="F88" s="7" t="str">
        <f>申込１!AS10&amp;" "&amp;申込１!AT10</f>
        <v xml:space="preserve"> </v>
      </c>
      <c r="G88" s="7">
        <f>申込１!AR9</f>
        <v>0</v>
      </c>
      <c r="H88" s="7" t="str">
        <f>申込１!AT10</f>
        <v/>
      </c>
      <c r="R88" s="7">
        <f>申込１!AQ9</f>
        <v>0</v>
      </c>
      <c r="S88" s="7">
        <f>申込１!AQ10</f>
        <v>0</v>
      </c>
      <c r="T88" s="7" t="str">
        <f t="shared" si="8"/>
        <v/>
      </c>
      <c r="U88" s="7">
        <v>86</v>
      </c>
    </row>
    <row r="89" spans="1:21">
      <c r="A89" s="18">
        <v>2</v>
      </c>
      <c r="B89" s="7" t="str">
        <f>IF(R89&lt;&gt;0,申込１!$F$4,"")</f>
        <v/>
      </c>
      <c r="C89" s="7" t="str">
        <f>申込１!AT11</f>
        <v/>
      </c>
      <c r="D89" s="7" t="str">
        <f>IFERROR(IF(申込１!AP11&lt;&gt;0,申込１!AP11,""),"")</f>
        <v/>
      </c>
      <c r="E89" s="7" t="str">
        <f>申込１!AS11&amp;" "&amp;申込１!AT11</f>
        <v xml:space="preserve"> </v>
      </c>
      <c r="F89" s="7" t="str">
        <f>申込１!AS12&amp;" "&amp;申込１!AT12</f>
        <v xml:space="preserve"> </v>
      </c>
      <c r="G89" s="7">
        <f>申込１!AR11</f>
        <v>0</v>
      </c>
      <c r="H89" s="7" t="str">
        <f>申込１!AT12</f>
        <v/>
      </c>
      <c r="R89" s="7">
        <f>申込１!AQ11</f>
        <v>0</v>
      </c>
      <c r="S89" s="7">
        <f>申込１!AQ12</f>
        <v>0</v>
      </c>
      <c r="T89" s="7" t="str">
        <f t="shared" si="8"/>
        <v/>
      </c>
      <c r="U89" s="7">
        <v>87</v>
      </c>
    </row>
    <row r="90" spans="1:21">
      <c r="A90" s="18">
        <v>3</v>
      </c>
      <c r="B90" s="7" t="str">
        <f>IF(R90&lt;&gt;0,申込１!$F$4,"")</f>
        <v/>
      </c>
      <c r="C90" s="7" t="str">
        <f>申込１!AT13</f>
        <v/>
      </c>
      <c r="D90" s="7" t="str">
        <f>IFERROR(IF(申込１!AP13&lt;&gt;0,申込１!AP13,""),"")</f>
        <v/>
      </c>
      <c r="E90" s="7" t="str">
        <f>申込１!AS13&amp;" "&amp;申込１!AT13</f>
        <v xml:space="preserve"> </v>
      </c>
      <c r="F90" s="7" t="str">
        <f>申込１!AS14&amp;" "&amp;申込１!AT14</f>
        <v xml:space="preserve"> </v>
      </c>
      <c r="G90" s="7">
        <f>申込１!AR13</f>
        <v>0</v>
      </c>
      <c r="H90" s="7" t="str">
        <f>申込１!AT14</f>
        <v/>
      </c>
      <c r="R90" s="7">
        <f>申込１!AQ13</f>
        <v>0</v>
      </c>
      <c r="S90" s="7">
        <f>申込１!AQ14</f>
        <v>0</v>
      </c>
      <c r="T90" s="7" t="str">
        <f t="shared" si="8"/>
        <v/>
      </c>
      <c r="U90" s="7">
        <v>88</v>
      </c>
    </row>
    <row r="91" spans="1:21">
      <c r="A91" s="18">
        <v>4</v>
      </c>
      <c r="B91" s="7" t="str">
        <f>IF(R91&lt;&gt;0,申込１!$F$4,"")</f>
        <v/>
      </c>
      <c r="C91" s="7" t="str">
        <f>申込１!AT15</f>
        <v/>
      </c>
      <c r="D91" s="7" t="str">
        <f>IFERROR(IF(申込１!AP15&lt;&gt;0,申込１!AP15,""),"")</f>
        <v/>
      </c>
      <c r="E91" s="7" t="str">
        <f>申込１!AS15&amp;" "&amp;申込１!AT15</f>
        <v xml:space="preserve"> </v>
      </c>
      <c r="F91" s="7" t="str">
        <f>申込１!AS16&amp;" "&amp;申込１!AT16</f>
        <v xml:space="preserve"> </v>
      </c>
      <c r="G91" s="7">
        <f>申込１!AR15</f>
        <v>0</v>
      </c>
      <c r="H91" s="7" t="str">
        <f>申込１!AT16</f>
        <v/>
      </c>
      <c r="R91" s="7">
        <f>申込１!AQ15</f>
        <v>0</v>
      </c>
      <c r="S91" s="7">
        <f>申込１!AQ16</f>
        <v>0</v>
      </c>
      <c r="T91" s="7" t="str">
        <f t="shared" si="8"/>
        <v/>
      </c>
      <c r="U91" s="7">
        <v>89</v>
      </c>
    </row>
    <row r="92" spans="1:21">
      <c r="A92" s="18">
        <v>5</v>
      </c>
      <c r="B92" s="7" t="str">
        <f>IF(R92&lt;&gt;0,申込１!$F$4,"")</f>
        <v/>
      </c>
      <c r="C92" s="7" t="str">
        <f>申込１!AT17</f>
        <v/>
      </c>
      <c r="D92" s="7" t="str">
        <f>IFERROR(IF(申込１!AP17&lt;&gt;0,申込１!AP17,""),"")</f>
        <v/>
      </c>
      <c r="E92" s="7" t="str">
        <f>申込１!AS17&amp;" "&amp;申込１!AT17</f>
        <v xml:space="preserve"> </v>
      </c>
      <c r="F92" s="7" t="str">
        <f>申込１!AS18&amp;" "&amp;申込１!AT18</f>
        <v xml:space="preserve"> </v>
      </c>
      <c r="G92" s="7">
        <f>申込１!AR17</f>
        <v>0</v>
      </c>
      <c r="H92" s="7" t="str">
        <f>申込１!AT18</f>
        <v/>
      </c>
      <c r="R92" s="7">
        <f>申込１!AQ17</f>
        <v>0</v>
      </c>
      <c r="S92" s="7">
        <f>申込１!AQ18</f>
        <v>0</v>
      </c>
      <c r="T92" s="7" t="str">
        <f t="shared" si="8"/>
        <v/>
      </c>
      <c r="U92" s="7">
        <v>90</v>
      </c>
    </row>
    <row r="93" spans="1:21">
      <c r="A93" s="18">
        <v>6</v>
      </c>
      <c r="B93" s="7" t="str">
        <f>IF(R93&lt;&gt;0,申込１!$F$4,"")</f>
        <v/>
      </c>
      <c r="C93" s="7" t="str">
        <f>申込１!AT19</f>
        <v/>
      </c>
      <c r="D93" s="7" t="str">
        <f>IFERROR(IF(申込１!AP19&lt;&gt;0,申込１!AP19,""),"")</f>
        <v/>
      </c>
      <c r="E93" s="7" t="str">
        <f>申込１!AS19&amp;" "&amp;申込１!AT19</f>
        <v xml:space="preserve"> </v>
      </c>
      <c r="F93" s="7" t="str">
        <f>申込１!AS20&amp;" "&amp;申込１!AT20</f>
        <v xml:space="preserve"> </v>
      </c>
      <c r="G93" s="7">
        <f>申込１!AR19</f>
        <v>0</v>
      </c>
      <c r="H93" s="7" t="str">
        <f>申込１!AT20</f>
        <v/>
      </c>
      <c r="R93" s="7">
        <f>申込１!AQ19</f>
        <v>0</v>
      </c>
      <c r="S93" s="7">
        <f>申込１!AQ20</f>
        <v>0</v>
      </c>
      <c r="T93" s="7" t="str">
        <f t="shared" si="8"/>
        <v/>
      </c>
      <c r="U93" s="7">
        <v>91</v>
      </c>
    </row>
    <row r="94" spans="1:21">
      <c r="A94" s="18">
        <v>7</v>
      </c>
      <c r="B94" s="7" t="str">
        <f>IF(R94&lt;&gt;0,申込１!$F$4,"")</f>
        <v/>
      </c>
      <c r="C94" s="7" t="str">
        <f>申込１!AT21</f>
        <v/>
      </c>
      <c r="D94" s="7" t="str">
        <f>IFERROR(IF(申込１!AP21&lt;&gt;0,申込１!AP21,""),"")</f>
        <v/>
      </c>
      <c r="E94" s="7" t="str">
        <f>申込１!AS21&amp;" "&amp;申込１!AT21</f>
        <v xml:space="preserve"> </v>
      </c>
      <c r="F94" s="7" t="str">
        <f>申込１!AS22&amp;" "&amp;申込１!AT22</f>
        <v xml:space="preserve"> </v>
      </c>
      <c r="G94" s="7">
        <f>申込１!AR21</f>
        <v>0</v>
      </c>
      <c r="H94" s="7" t="str">
        <f>申込１!AT22</f>
        <v/>
      </c>
      <c r="R94" s="7">
        <f>申込１!AQ21</f>
        <v>0</v>
      </c>
      <c r="S94" s="7">
        <f>申込１!AQ22</f>
        <v>0</v>
      </c>
      <c r="T94" s="7" t="str">
        <f t="shared" si="8"/>
        <v/>
      </c>
      <c r="U94" s="7">
        <v>92</v>
      </c>
    </row>
    <row r="95" spans="1:21">
      <c r="A95" s="18">
        <v>8</v>
      </c>
      <c r="B95" s="7" t="str">
        <f>IF(R95&lt;&gt;0,申込１!$F$4,"")</f>
        <v/>
      </c>
      <c r="C95" s="7" t="str">
        <f>申込１!AT23</f>
        <v/>
      </c>
      <c r="D95" s="7" t="str">
        <f>IFERROR(IF(申込１!AP23&lt;&gt;0,申込１!AP23,""),"")</f>
        <v/>
      </c>
      <c r="E95" s="7" t="str">
        <f>申込１!AS23&amp;" "&amp;申込１!AT23</f>
        <v xml:space="preserve"> </v>
      </c>
      <c r="F95" s="7" t="str">
        <f>申込１!AS24&amp;" "&amp;申込１!AT24</f>
        <v xml:space="preserve"> </v>
      </c>
      <c r="G95" s="7">
        <f>申込１!AR23</f>
        <v>0</v>
      </c>
      <c r="H95" s="7" t="str">
        <f>申込１!AT24</f>
        <v/>
      </c>
      <c r="R95" s="7">
        <f>申込１!AQ23</f>
        <v>0</v>
      </c>
      <c r="S95" s="7">
        <f>申込１!AQ24</f>
        <v>0</v>
      </c>
      <c r="T95" s="7" t="str">
        <f t="shared" si="8"/>
        <v/>
      </c>
      <c r="U95" s="7">
        <v>93</v>
      </c>
    </row>
    <row r="96" spans="1:21">
      <c r="A96" s="18">
        <v>9</v>
      </c>
      <c r="B96" s="7" t="str">
        <f>IF(R96&lt;&gt;0,申込１!$F$4,"")</f>
        <v/>
      </c>
      <c r="C96" s="7" t="str">
        <f>申込１!AT25</f>
        <v/>
      </c>
      <c r="D96" s="7" t="str">
        <f>IFERROR(IF(申込１!AP25&lt;&gt;0,申込１!AP25,""),"")</f>
        <v/>
      </c>
      <c r="E96" s="7" t="str">
        <f>申込１!AS25&amp;" "&amp;申込１!AT25</f>
        <v xml:space="preserve"> </v>
      </c>
      <c r="F96" s="7" t="str">
        <f>申込１!AS26&amp;" "&amp;申込１!AT26</f>
        <v xml:space="preserve"> </v>
      </c>
      <c r="G96" s="7">
        <f>申込１!AR25</f>
        <v>0</v>
      </c>
      <c r="H96" s="7" t="str">
        <f>申込１!AT26</f>
        <v/>
      </c>
      <c r="R96" s="7">
        <f>申込１!AQ25</f>
        <v>0</v>
      </c>
      <c r="S96" s="7">
        <f>申込１!AQ26</f>
        <v>0</v>
      </c>
      <c r="T96" s="7" t="str">
        <f t="shared" si="8"/>
        <v/>
      </c>
      <c r="U96" s="7">
        <v>94</v>
      </c>
    </row>
    <row r="97" spans="1:21">
      <c r="A97" s="18">
        <v>10</v>
      </c>
      <c r="B97" s="7" t="str">
        <f>IF(R97&lt;&gt;0,申込１!$F$4,"")</f>
        <v/>
      </c>
      <c r="C97" s="7" t="str">
        <f>申込１!AT27</f>
        <v/>
      </c>
      <c r="D97" s="7" t="str">
        <f>IFERROR(IF(申込１!AP27&lt;&gt;0,申込１!AP27,""),"")</f>
        <v/>
      </c>
      <c r="E97" s="7" t="str">
        <f>申込１!AS27&amp;" "&amp;申込１!AT27</f>
        <v xml:space="preserve"> </v>
      </c>
      <c r="F97" s="7" t="str">
        <f>申込１!AS28&amp;" "&amp;申込１!AT28</f>
        <v xml:space="preserve"> </v>
      </c>
      <c r="G97" s="7">
        <f>申込１!AR27</f>
        <v>0</v>
      </c>
      <c r="H97" s="7" t="str">
        <f>申込１!AT28</f>
        <v/>
      </c>
      <c r="R97" s="7">
        <f>申込１!AQ27</f>
        <v>0</v>
      </c>
      <c r="S97" s="7">
        <f>申込１!AQ28</f>
        <v>0</v>
      </c>
      <c r="T97" s="7" t="str">
        <f t="shared" si="8"/>
        <v/>
      </c>
      <c r="U97" s="7">
        <v>95</v>
      </c>
    </row>
    <row r="98" spans="1:21">
      <c r="A98" s="18">
        <v>11</v>
      </c>
      <c r="B98" s="7" t="str">
        <f>IF(R98&lt;&gt;0,申込１!$F$4,"")</f>
        <v/>
      </c>
      <c r="C98" s="7" t="str">
        <f>申込１!AT29</f>
        <v/>
      </c>
      <c r="D98" s="7" t="str">
        <f>IFERROR(IF(申込１!AP29&lt;&gt;0,申込１!AP29,""),"")</f>
        <v/>
      </c>
      <c r="E98" s="7" t="str">
        <f>申込１!AS29&amp;" "&amp;申込１!AT29</f>
        <v xml:space="preserve"> </v>
      </c>
      <c r="F98" s="7" t="str">
        <f>申込１!AS30&amp;" "&amp;申込１!AT30</f>
        <v xml:space="preserve"> </v>
      </c>
      <c r="G98" s="7">
        <f>申込１!AR29</f>
        <v>0</v>
      </c>
      <c r="H98" s="7" t="str">
        <f>申込１!AT30</f>
        <v/>
      </c>
      <c r="R98" s="7">
        <f>申込１!AQ29</f>
        <v>0</v>
      </c>
      <c r="S98" s="7">
        <f>申込１!AQ30</f>
        <v>0</v>
      </c>
      <c r="T98" s="7" t="str">
        <f t="shared" si="8"/>
        <v/>
      </c>
      <c r="U98" s="7">
        <v>96</v>
      </c>
    </row>
    <row r="99" spans="1:21">
      <c r="A99" s="18">
        <v>12</v>
      </c>
      <c r="B99" s="7" t="str">
        <f>IF(R99&lt;&gt;0,申込１!$F$4,"")</f>
        <v/>
      </c>
      <c r="C99" s="7" t="str">
        <f>申込１!AT31</f>
        <v/>
      </c>
      <c r="D99" s="7" t="str">
        <f>IFERROR(IF(申込１!AP31&lt;&gt;0,申込１!AP31,""),"")</f>
        <v/>
      </c>
      <c r="E99" s="7" t="str">
        <f>申込１!AS31&amp;" "&amp;申込１!AT31</f>
        <v xml:space="preserve"> </v>
      </c>
      <c r="F99" s="7" t="str">
        <f>申込１!AS32&amp;" "&amp;申込１!AT32</f>
        <v xml:space="preserve"> </v>
      </c>
      <c r="G99" s="7">
        <f>申込１!AR31</f>
        <v>0</v>
      </c>
      <c r="H99" s="7" t="str">
        <f>申込１!AT32</f>
        <v/>
      </c>
      <c r="R99" s="7">
        <f>申込１!AQ31</f>
        <v>0</v>
      </c>
      <c r="S99" s="7">
        <f>申込１!AQ32</f>
        <v>0</v>
      </c>
      <c r="T99" s="7" t="str">
        <f t="shared" si="8"/>
        <v/>
      </c>
      <c r="U99" s="7">
        <v>97</v>
      </c>
    </row>
    <row r="100" spans="1:21">
      <c r="A100" s="18">
        <v>13</v>
      </c>
      <c r="B100" s="7" t="str">
        <f>IF(R100&lt;&gt;0,申込１!$F$4,"")</f>
        <v/>
      </c>
      <c r="C100" s="7" t="str">
        <f>申込１!AT33</f>
        <v/>
      </c>
      <c r="D100" s="7" t="str">
        <f>IFERROR(IF(申込１!AP33&lt;&gt;0,申込１!AP33,""),"")</f>
        <v/>
      </c>
      <c r="E100" s="7" t="str">
        <f>申込１!AS33&amp;" "&amp;申込１!AT33</f>
        <v xml:space="preserve"> </v>
      </c>
      <c r="F100" s="7" t="str">
        <f>申込１!AS34&amp;" "&amp;申込１!AT34</f>
        <v xml:space="preserve"> </v>
      </c>
      <c r="G100" s="7">
        <f>申込１!AR33</f>
        <v>0</v>
      </c>
      <c r="H100" s="7" t="str">
        <f>申込１!AT34</f>
        <v/>
      </c>
      <c r="R100" s="7">
        <f>申込１!AQ33</f>
        <v>0</v>
      </c>
      <c r="S100" s="7">
        <f>申込１!AQ34</f>
        <v>0</v>
      </c>
      <c r="T100" s="7" t="str">
        <f t="shared" si="8"/>
        <v/>
      </c>
      <c r="U100" s="7">
        <v>98</v>
      </c>
    </row>
    <row r="101" spans="1:21">
      <c r="A101" s="18">
        <v>14</v>
      </c>
      <c r="B101" s="7" t="str">
        <f>IF(R101&lt;&gt;0,申込１!$F$4,"")</f>
        <v/>
      </c>
      <c r="C101" s="7" t="str">
        <f>申込１!AT35</f>
        <v/>
      </c>
      <c r="D101" s="7" t="str">
        <f>IFERROR(IF(申込１!AP35&lt;&gt;0,申込１!AP35,""),"")</f>
        <v/>
      </c>
      <c r="E101" s="7" t="str">
        <f>申込１!AS35&amp;" "&amp;申込１!AT35</f>
        <v xml:space="preserve"> </v>
      </c>
      <c r="F101" s="7" t="str">
        <f>申込１!AS36&amp;" "&amp;申込１!AT36</f>
        <v xml:space="preserve"> </v>
      </c>
      <c r="G101" s="7">
        <f>申込１!AR35</f>
        <v>0</v>
      </c>
      <c r="H101" s="7" t="str">
        <f>申込１!AT36</f>
        <v/>
      </c>
      <c r="R101" s="7">
        <f>申込１!AQ35</f>
        <v>0</v>
      </c>
      <c r="S101" s="7">
        <f>申込１!AQ36</f>
        <v>0</v>
      </c>
      <c r="T101" s="7" t="str">
        <f t="shared" si="8"/>
        <v/>
      </c>
      <c r="U101" s="7">
        <v>99</v>
      </c>
    </row>
    <row r="102" spans="1:21">
      <c r="A102" s="18">
        <v>15</v>
      </c>
      <c r="B102" s="7" t="str">
        <f>IF(R102&lt;&gt;0,申込１!$F$4,"")</f>
        <v/>
      </c>
      <c r="C102" s="7" t="str">
        <f>申込１!AT37</f>
        <v/>
      </c>
      <c r="D102" s="7" t="str">
        <f>IFERROR(IF(申込１!AP37&lt;&gt;0,申込１!AP37,""),"")</f>
        <v/>
      </c>
      <c r="E102" s="7" t="str">
        <f>申込１!AS37&amp;" "&amp;申込１!AT37</f>
        <v xml:space="preserve"> </v>
      </c>
      <c r="F102" s="7" t="str">
        <f>申込１!AS38&amp;" "&amp;申込１!AT38</f>
        <v xml:space="preserve"> </v>
      </c>
      <c r="G102" s="7">
        <f>申込１!AR37</f>
        <v>0</v>
      </c>
      <c r="H102" s="7" t="str">
        <f>申込１!AT38</f>
        <v/>
      </c>
      <c r="R102" s="7">
        <f>申込１!AQ37</f>
        <v>0</v>
      </c>
      <c r="S102" s="7">
        <f>申込１!AQ38</f>
        <v>0</v>
      </c>
      <c r="T102" s="7" t="str">
        <f t="shared" si="8"/>
        <v/>
      </c>
      <c r="U102" s="7">
        <v>100</v>
      </c>
    </row>
    <row r="103" spans="1:21">
      <c r="A103" s="18">
        <v>16</v>
      </c>
      <c r="B103" s="7" t="str">
        <f>IF(R103&lt;&gt;0,申込１!$F$4,"")</f>
        <v/>
      </c>
      <c r="C103" s="7" t="str">
        <f>申込１!AT39</f>
        <v/>
      </c>
      <c r="D103" s="7" t="str">
        <f>IFERROR(IF(申込１!AP39&lt;&gt;0,申込１!AP39,""),"")</f>
        <v/>
      </c>
      <c r="E103" s="7" t="str">
        <f>申込１!AS39&amp;" "&amp;申込１!AT39</f>
        <v xml:space="preserve"> </v>
      </c>
      <c r="F103" s="7" t="str">
        <f>申込１!AS40&amp;" "&amp;申込１!AT40</f>
        <v xml:space="preserve"> </v>
      </c>
      <c r="G103" s="7">
        <f>申込１!AR39</f>
        <v>0</v>
      </c>
      <c r="H103" s="7" t="str">
        <f>申込１!AT40</f>
        <v/>
      </c>
      <c r="R103" s="7">
        <f>申込１!AQ39</f>
        <v>0</v>
      </c>
      <c r="S103" s="7">
        <f>申込１!AQ40</f>
        <v>0</v>
      </c>
      <c r="T103" s="7" t="str">
        <f t="shared" si="8"/>
        <v/>
      </c>
      <c r="U103" s="7">
        <v>101</v>
      </c>
    </row>
    <row r="104" spans="1:21">
      <c r="A104" s="18">
        <v>17</v>
      </c>
      <c r="B104" s="7" t="str">
        <f>IF(R104&lt;&gt;0,申込１!$F$4,"")</f>
        <v/>
      </c>
      <c r="C104" s="7" t="str">
        <f>申込１!AT41</f>
        <v/>
      </c>
      <c r="D104" s="7" t="str">
        <f>IFERROR(IF(申込１!AP41&lt;&gt;0,申込１!AP41,""),"")</f>
        <v/>
      </c>
      <c r="E104" s="7" t="str">
        <f>申込１!AS41&amp;" "&amp;申込１!AT41</f>
        <v xml:space="preserve"> </v>
      </c>
      <c r="F104" s="7" t="str">
        <f>申込１!AS42&amp;" "&amp;申込１!AT42</f>
        <v xml:space="preserve"> </v>
      </c>
      <c r="G104" s="7">
        <f>申込１!AR41</f>
        <v>0</v>
      </c>
      <c r="H104" s="7" t="str">
        <f>申込１!AT42</f>
        <v/>
      </c>
      <c r="R104" s="7">
        <f>申込１!AQ41</f>
        <v>0</v>
      </c>
      <c r="S104" s="7">
        <f>申込１!AQ42</f>
        <v>0</v>
      </c>
      <c r="T104" s="7" t="str">
        <f t="shared" si="8"/>
        <v/>
      </c>
      <c r="U104" s="7">
        <v>102</v>
      </c>
    </row>
    <row r="105" spans="1:21">
      <c r="A105" s="18">
        <v>18</v>
      </c>
      <c r="B105" s="7" t="str">
        <f>IF(R105&lt;&gt;0,申込１!$F$4,"")</f>
        <v/>
      </c>
      <c r="C105" s="7" t="str">
        <f>申込１!AT43</f>
        <v/>
      </c>
      <c r="D105" s="7" t="str">
        <f>IFERROR(IF(申込１!AP43&lt;&gt;0,申込１!AP43,""),"")</f>
        <v/>
      </c>
      <c r="E105" s="7" t="str">
        <f>申込１!AS43&amp;" "&amp;申込１!AT43</f>
        <v xml:space="preserve"> </v>
      </c>
      <c r="F105" s="7" t="str">
        <f>申込１!AS44&amp;" "&amp;申込１!AT44</f>
        <v xml:space="preserve"> </v>
      </c>
      <c r="G105" s="7">
        <f>申込１!AR43</f>
        <v>0</v>
      </c>
      <c r="H105" s="7" t="str">
        <f>申込１!AT44</f>
        <v/>
      </c>
      <c r="R105" s="7">
        <f>申込１!AQ43</f>
        <v>0</v>
      </c>
      <c r="S105" s="7">
        <f>申込１!AQ44</f>
        <v>0</v>
      </c>
      <c r="T105" s="7" t="str">
        <f t="shared" si="8"/>
        <v/>
      </c>
      <c r="U105" s="7">
        <v>103</v>
      </c>
    </row>
    <row r="106" spans="1:21">
      <c r="A106" s="18">
        <v>19</v>
      </c>
      <c r="B106" s="7" t="str">
        <f>IF(R106&lt;&gt;0,申込１!$F$4,"")</f>
        <v/>
      </c>
      <c r="C106" s="7" t="str">
        <f>申込１!AT45</f>
        <v/>
      </c>
      <c r="D106" s="7" t="str">
        <f>IFERROR(IF(申込１!AP45&lt;&gt;0,申込１!AP45,""),"")</f>
        <v/>
      </c>
      <c r="E106" s="7" t="str">
        <f>申込１!AS45&amp;" "&amp;申込１!AT45</f>
        <v xml:space="preserve"> </v>
      </c>
      <c r="F106" s="7" t="str">
        <f>申込１!AS46&amp;" "&amp;申込１!AT46</f>
        <v xml:space="preserve"> </v>
      </c>
      <c r="G106" s="7">
        <f>申込１!AR45</f>
        <v>0</v>
      </c>
      <c r="H106" s="7" t="str">
        <f>申込１!AT46</f>
        <v/>
      </c>
      <c r="R106" s="7">
        <f>申込１!AQ45</f>
        <v>0</v>
      </c>
      <c r="S106" s="7">
        <f>申込１!AQ46</f>
        <v>0</v>
      </c>
      <c r="T106" s="7" t="str">
        <f t="shared" si="8"/>
        <v/>
      </c>
      <c r="U106" s="7">
        <v>104</v>
      </c>
    </row>
    <row r="107" spans="1:21">
      <c r="A107" s="18">
        <v>20</v>
      </c>
      <c r="B107" s="7" t="str">
        <f>IF(R107&lt;&gt;0,申込１!$F$4,"")</f>
        <v/>
      </c>
      <c r="C107" s="7" t="str">
        <f>申込１!AT47</f>
        <v/>
      </c>
      <c r="D107" s="7" t="str">
        <f>IFERROR(IF(申込１!AP47&lt;&gt;0,申込１!AP47,""),"")</f>
        <v/>
      </c>
      <c r="E107" s="7" t="str">
        <f>申込１!AS46&amp;" "&amp;申込１!AT47</f>
        <v xml:space="preserve"> </v>
      </c>
      <c r="F107" s="7" t="str">
        <f>申込１!AS47&amp;" "&amp;申込１!AT48</f>
        <v xml:space="preserve"> </v>
      </c>
      <c r="G107" s="7">
        <f>申込１!AR47</f>
        <v>0</v>
      </c>
      <c r="H107" s="7" t="str">
        <f>申込１!AT48</f>
        <v/>
      </c>
      <c r="R107" s="7">
        <f>申込１!AQ47</f>
        <v>0</v>
      </c>
      <c r="S107" s="7">
        <f>申込１!AQ48</f>
        <v>0</v>
      </c>
      <c r="T107" s="7" t="str">
        <f t="shared" si="8"/>
        <v/>
      </c>
      <c r="U107" s="7">
        <v>105</v>
      </c>
    </row>
    <row r="108" spans="1:21">
      <c r="A108" s="18">
        <v>1</v>
      </c>
      <c r="B108" s="8">
        <v>2</v>
      </c>
      <c r="C108" s="8">
        <v>3</v>
      </c>
      <c r="D108" s="8">
        <v>4</v>
      </c>
      <c r="E108" s="8">
        <v>5</v>
      </c>
      <c r="F108" s="8">
        <v>6</v>
      </c>
      <c r="G108" s="8">
        <v>7</v>
      </c>
      <c r="H108" s="8">
        <v>8</v>
      </c>
      <c r="I108" s="8">
        <v>9</v>
      </c>
      <c r="J108" s="8">
        <v>10</v>
      </c>
      <c r="K108" s="8">
        <v>11</v>
      </c>
      <c r="L108" s="8">
        <v>12</v>
      </c>
      <c r="M108" s="8"/>
    </row>
    <row r="109" spans="1:21">
      <c r="A109" s="13" t="s">
        <v>71</v>
      </c>
      <c r="B109" s="9" t="s">
        <v>8</v>
      </c>
      <c r="C109" s="9" t="s">
        <v>6</v>
      </c>
      <c r="D109" s="9" t="s">
        <v>7</v>
      </c>
      <c r="E109" s="9" t="s">
        <v>9</v>
      </c>
      <c r="F109" s="9" t="s">
        <v>10</v>
      </c>
      <c r="G109" s="9" t="s">
        <v>0</v>
      </c>
      <c r="H109" s="25" t="s">
        <v>315</v>
      </c>
      <c r="I109" s="9" t="s">
        <v>316</v>
      </c>
      <c r="J109" s="27" t="s">
        <v>53</v>
      </c>
      <c r="K109" s="27" t="s">
        <v>54</v>
      </c>
      <c r="L109" s="27" t="s">
        <v>332</v>
      </c>
    </row>
    <row r="110" spans="1:21">
      <c r="A110" s="18">
        <v>1</v>
      </c>
      <c r="B110" s="7" t="str">
        <f>申込１!C9</f>
        <v/>
      </c>
      <c r="C110" s="7" t="str">
        <f>IF(申込１!D9="","",申込１!D9)</f>
        <v/>
      </c>
      <c r="D110" s="7" t="str">
        <f>IF(申込１!E9="","",申込１!E9)</f>
        <v/>
      </c>
      <c r="E110" s="7" t="str">
        <f>IF(申込１!F9="","",申込１!F9)</f>
        <v/>
      </c>
      <c r="F110" s="7" t="str">
        <f>IF(申込１!G9="","",申込１!G9)</f>
        <v/>
      </c>
      <c r="G110" s="8" t="str">
        <f>IF(申込１!H9="","",申込１!H9)</f>
        <v/>
      </c>
      <c r="H110" s="21" t="str">
        <f>IF(申込１!I9="","",申込１!I9)</f>
        <v/>
      </c>
      <c r="I110" s="8" t="str">
        <f>IF(申込１!J9="","",申込１!J9)</f>
        <v/>
      </c>
      <c r="J110" s="7" t="str">
        <f t="shared" ref="J110:J149" si="9">C110&amp;" "&amp;D110</f>
        <v xml:space="preserve"> </v>
      </c>
      <c r="K110" s="7" t="str">
        <f t="shared" ref="K110:K149" si="10">E110&amp;" "&amp;F110</f>
        <v xml:space="preserve"> </v>
      </c>
      <c r="L110" s="7" t="str">
        <f>IF(H110="","",DATEDIF(H110,申込１!$L$3,"Y"))</f>
        <v/>
      </c>
      <c r="M110" s="21"/>
    </row>
    <row r="111" spans="1:21">
      <c r="A111" s="18">
        <v>2</v>
      </c>
      <c r="B111" s="7" t="str">
        <f>申込１!C10</f>
        <v/>
      </c>
      <c r="C111" s="7" t="str">
        <f>IF(申込１!D10="","",申込１!D10)</f>
        <v/>
      </c>
      <c r="D111" s="7" t="str">
        <f>IF(申込１!E10="","",申込１!E10)</f>
        <v/>
      </c>
      <c r="E111" s="7" t="str">
        <f>IF(申込１!F10="","",申込１!F10)</f>
        <v/>
      </c>
      <c r="F111" s="7" t="str">
        <f>IF(申込１!G10="","",申込１!G10)</f>
        <v/>
      </c>
      <c r="G111" s="8" t="str">
        <f>IF(申込１!H10="","",申込１!H10)</f>
        <v/>
      </c>
      <c r="H111" s="21" t="str">
        <f>IF(申込１!I10="","",申込１!I10)</f>
        <v/>
      </c>
      <c r="I111" s="8" t="str">
        <f>IF(申込１!J10="","",申込１!J10)</f>
        <v/>
      </c>
      <c r="J111" s="7" t="str">
        <f t="shared" si="9"/>
        <v xml:space="preserve"> </v>
      </c>
      <c r="K111" s="7" t="str">
        <f t="shared" si="10"/>
        <v xml:space="preserve"> </v>
      </c>
      <c r="L111" s="7" t="str">
        <f>IF(H111="","",DATEDIF(H111,申込１!$L$3,"Y"))</f>
        <v/>
      </c>
      <c r="M111" s="21"/>
    </row>
    <row r="112" spans="1:21">
      <c r="A112" s="18">
        <v>3</v>
      </c>
      <c r="B112" s="7" t="str">
        <f>申込１!C11</f>
        <v/>
      </c>
      <c r="C112" s="7" t="str">
        <f>IF(申込１!D11="","",申込１!D11)</f>
        <v/>
      </c>
      <c r="D112" s="7" t="str">
        <f>IF(申込１!E11="","",申込１!E11)</f>
        <v/>
      </c>
      <c r="E112" s="7" t="str">
        <f>IF(申込１!F11="","",申込１!F11)</f>
        <v/>
      </c>
      <c r="F112" s="7" t="str">
        <f>IF(申込１!G11="","",申込１!G11)</f>
        <v/>
      </c>
      <c r="G112" s="8" t="str">
        <f>IF(申込１!H11="","",申込１!H11)</f>
        <v/>
      </c>
      <c r="H112" s="21" t="str">
        <f>IF(申込１!I11="","",申込１!I11)</f>
        <v/>
      </c>
      <c r="I112" s="8" t="str">
        <f>IF(申込１!J11="","",申込１!J11)</f>
        <v/>
      </c>
      <c r="J112" s="7" t="str">
        <f t="shared" si="9"/>
        <v xml:space="preserve"> </v>
      </c>
      <c r="K112" s="7" t="str">
        <f t="shared" si="10"/>
        <v xml:space="preserve"> </v>
      </c>
      <c r="L112" s="7" t="str">
        <f>IF(H112="","",DATEDIF(H112,申込１!$L$3,"Y"))</f>
        <v/>
      </c>
      <c r="M112" s="21"/>
    </row>
    <row r="113" spans="1:13">
      <c r="A113" s="18">
        <v>4</v>
      </c>
      <c r="B113" s="7" t="str">
        <f>申込１!C12</f>
        <v/>
      </c>
      <c r="C113" s="7" t="str">
        <f>IF(申込１!D12="","",申込１!D12)</f>
        <v/>
      </c>
      <c r="D113" s="7" t="str">
        <f>IF(申込１!E12="","",申込１!E12)</f>
        <v/>
      </c>
      <c r="E113" s="7" t="str">
        <f>IF(申込１!F12="","",申込１!F12)</f>
        <v/>
      </c>
      <c r="F113" s="7" t="str">
        <f>IF(申込１!G12="","",申込１!G12)</f>
        <v/>
      </c>
      <c r="G113" s="8" t="str">
        <f>IF(申込１!H12="","",申込１!H12)</f>
        <v/>
      </c>
      <c r="H113" s="21" t="str">
        <f>IF(申込１!I12="","",申込１!I12)</f>
        <v/>
      </c>
      <c r="I113" s="8" t="str">
        <f>IF(申込１!J12="","",申込１!J12)</f>
        <v/>
      </c>
      <c r="J113" s="7" t="str">
        <f t="shared" si="9"/>
        <v xml:space="preserve"> </v>
      </c>
      <c r="K113" s="7" t="str">
        <f t="shared" si="10"/>
        <v xml:space="preserve"> </v>
      </c>
      <c r="L113" s="7" t="str">
        <f>IF(H113="","",DATEDIF(H113,申込１!$L$3,"Y"))</f>
        <v/>
      </c>
      <c r="M113" s="21"/>
    </row>
    <row r="114" spans="1:13">
      <c r="A114" s="18">
        <v>5</v>
      </c>
      <c r="B114" s="7" t="str">
        <f>申込１!C13</f>
        <v/>
      </c>
      <c r="C114" s="7" t="str">
        <f>IF(申込１!D13="","",申込１!D13)</f>
        <v/>
      </c>
      <c r="D114" s="7" t="str">
        <f>IF(申込１!E13="","",申込１!E13)</f>
        <v/>
      </c>
      <c r="E114" s="7" t="str">
        <f>IF(申込１!F13="","",申込１!F13)</f>
        <v/>
      </c>
      <c r="F114" s="7" t="str">
        <f>IF(申込１!G13="","",申込１!G13)</f>
        <v/>
      </c>
      <c r="G114" s="8" t="str">
        <f>IF(申込１!H13="","",申込１!H13)</f>
        <v/>
      </c>
      <c r="H114" s="21" t="str">
        <f>IF(申込１!I13="","",申込１!I13)</f>
        <v/>
      </c>
      <c r="I114" s="8" t="str">
        <f>IF(申込１!J13="","",申込１!J13)</f>
        <v/>
      </c>
      <c r="J114" s="7" t="str">
        <f t="shared" si="9"/>
        <v xml:space="preserve"> </v>
      </c>
      <c r="K114" s="7" t="str">
        <f t="shared" si="10"/>
        <v xml:space="preserve"> </v>
      </c>
      <c r="L114" s="7" t="str">
        <f>IF(H114="","",DATEDIF(H114,申込１!$L$3,"Y"))</f>
        <v/>
      </c>
      <c r="M114" s="21"/>
    </row>
    <row r="115" spans="1:13">
      <c r="A115" s="18">
        <v>6</v>
      </c>
      <c r="B115" s="7" t="str">
        <f>申込１!C14</f>
        <v/>
      </c>
      <c r="C115" s="7" t="str">
        <f>IF(申込１!D14="","",申込１!D14)</f>
        <v/>
      </c>
      <c r="D115" s="7" t="str">
        <f>IF(申込１!E14="","",申込１!E14)</f>
        <v/>
      </c>
      <c r="E115" s="7" t="str">
        <f>IF(申込１!F14="","",申込１!F14)</f>
        <v/>
      </c>
      <c r="F115" s="7" t="str">
        <f>IF(申込１!G14="","",申込１!G14)</f>
        <v/>
      </c>
      <c r="G115" s="8" t="str">
        <f>IF(申込１!H14="","",申込１!H14)</f>
        <v/>
      </c>
      <c r="H115" s="21" t="str">
        <f>IF(申込１!I14="","",申込１!I14)</f>
        <v/>
      </c>
      <c r="I115" s="8" t="str">
        <f>IF(申込１!J14="","",申込１!J14)</f>
        <v/>
      </c>
      <c r="J115" s="7" t="str">
        <f t="shared" si="9"/>
        <v xml:space="preserve"> </v>
      </c>
      <c r="K115" s="7" t="str">
        <f t="shared" si="10"/>
        <v xml:space="preserve"> </v>
      </c>
      <c r="L115" s="7" t="str">
        <f>IF(H115="","",DATEDIF(H115,申込１!$L$3,"Y"))</f>
        <v/>
      </c>
      <c r="M115" s="21"/>
    </row>
    <row r="116" spans="1:13">
      <c r="A116" s="18">
        <v>7</v>
      </c>
      <c r="B116" s="7" t="str">
        <f>申込１!C15</f>
        <v/>
      </c>
      <c r="C116" s="7" t="str">
        <f>IF(申込１!D15="","",申込１!D15)</f>
        <v/>
      </c>
      <c r="D116" s="7" t="str">
        <f>IF(申込１!E15="","",申込１!E15)</f>
        <v/>
      </c>
      <c r="E116" s="7" t="str">
        <f>IF(申込１!F15="","",申込１!F15)</f>
        <v/>
      </c>
      <c r="F116" s="7" t="str">
        <f>IF(申込１!G15="","",申込１!G15)</f>
        <v/>
      </c>
      <c r="G116" s="8" t="str">
        <f>IF(申込１!H15="","",申込１!H15)</f>
        <v/>
      </c>
      <c r="H116" s="21" t="str">
        <f>IF(申込１!I15="","",申込１!I15)</f>
        <v/>
      </c>
      <c r="I116" s="8" t="str">
        <f>IF(申込１!J15="","",申込１!J15)</f>
        <v/>
      </c>
      <c r="J116" s="7" t="str">
        <f t="shared" si="9"/>
        <v xml:space="preserve"> </v>
      </c>
      <c r="K116" s="7" t="str">
        <f t="shared" si="10"/>
        <v xml:space="preserve"> </v>
      </c>
      <c r="L116" s="7" t="str">
        <f>IF(H116="","",DATEDIF(H116,申込１!$L$3,"Y"))</f>
        <v/>
      </c>
      <c r="M116" s="21"/>
    </row>
    <row r="117" spans="1:13">
      <c r="A117" s="18">
        <v>8</v>
      </c>
      <c r="B117" s="7" t="str">
        <f>申込１!C16</f>
        <v/>
      </c>
      <c r="C117" s="7" t="str">
        <f>IF(申込１!D16="","",申込１!D16)</f>
        <v/>
      </c>
      <c r="D117" s="7" t="str">
        <f>IF(申込１!E16="","",申込１!E16)</f>
        <v/>
      </c>
      <c r="E117" s="7" t="str">
        <f>IF(申込１!F16="","",申込１!F16)</f>
        <v/>
      </c>
      <c r="F117" s="7" t="str">
        <f>IF(申込１!G16="","",申込１!G16)</f>
        <v/>
      </c>
      <c r="G117" s="8" t="str">
        <f>IF(申込１!H16="","",申込１!H16)</f>
        <v/>
      </c>
      <c r="H117" s="21" t="str">
        <f>IF(申込１!I16="","",申込１!I16)</f>
        <v/>
      </c>
      <c r="I117" s="8" t="str">
        <f>IF(申込１!J16="","",申込１!J16)</f>
        <v/>
      </c>
      <c r="J117" s="7" t="str">
        <f t="shared" si="9"/>
        <v xml:space="preserve"> </v>
      </c>
      <c r="K117" s="7" t="str">
        <f t="shared" si="10"/>
        <v xml:space="preserve"> </v>
      </c>
      <c r="L117" s="7" t="str">
        <f>IF(H117="","",DATEDIF(H117,申込１!$L$3,"Y"))</f>
        <v/>
      </c>
      <c r="M117" s="21"/>
    </row>
    <row r="118" spans="1:13">
      <c r="A118" s="18">
        <v>9</v>
      </c>
      <c r="B118" s="7" t="str">
        <f>申込１!C17</f>
        <v/>
      </c>
      <c r="C118" s="7" t="str">
        <f>IF(申込１!D17="","",申込１!D17)</f>
        <v/>
      </c>
      <c r="D118" s="7" t="str">
        <f>IF(申込１!E17="","",申込１!E17)</f>
        <v/>
      </c>
      <c r="E118" s="7" t="str">
        <f>IF(申込１!F17="","",申込１!F17)</f>
        <v/>
      </c>
      <c r="F118" s="7" t="str">
        <f>IF(申込１!G17="","",申込１!G17)</f>
        <v/>
      </c>
      <c r="G118" s="8" t="str">
        <f>IF(申込１!H17="","",申込１!H17)</f>
        <v/>
      </c>
      <c r="H118" s="21" t="str">
        <f>IF(申込１!I17="","",申込１!I17)</f>
        <v/>
      </c>
      <c r="I118" s="8" t="str">
        <f>IF(申込１!J17="","",申込１!J17)</f>
        <v/>
      </c>
      <c r="J118" s="7" t="str">
        <f t="shared" si="9"/>
        <v xml:space="preserve"> </v>
      </c>
      <c r="K118" s="7" t="str">
        <f t="shared" si="10"/>
        <v xml:space="preserve"> </v>
      </c>
      <c r="L118" s="7" t="str">
        <f>IF(H118="","",DATEDIF(H118,申込１!$L$3,"Y"))</f>
        <v/>
      </c>
      <c r="M118" s="21"/>
    </row>
    <row r="119" spans="1:13">
      <c r="A119" s="18">
        <v>10</v>
      </c>
      <c r="B119" s="7" t="str">
        <f>申込１!C18</f>
        <v/>
      </c>
      <c r="C119" s="7" t="str">
        <f>IF(申込１!D18="","",申込１!D18)</f>
        <v/>
      </c>
      <c r="D119" s="7" t="str">
        <f>IF(申込１!E18="","",申込１!E18)</f>
        <v/>
      </c>
      <c r="E119" s="7" t="str">
        <f>IF(申込１!F18="","",申込１!F18)</f>
        <v/>
      </c>
      <c r="F119" s="7" t="str">
        <f>IF(申込１!G18="","",申込１!G18)</f>
        <v/>
      </c>
      <c r="G119" s="8" t="str">
        <f>IF(申込１!H18="","",申込１!H18)</f>
        <v/>
      </c>
      <c r="H119" s="21" t="str">
        <f>IF(申込１!I18="","",申込１!I18)</f>
        <v/>
      </c>
      <c r="I119" s="8" t="str">
        <f>IF(申込１!J18="","",申込１!J18)</f>
        <v/>
      </c>
      <c r="J119" s="7" t="str">
        <f t="shared" si="9"/>
        <v xml:space="preserve"> </v>
      </c>
      <c r="K119" s="7" t="str">
        <f t="shared" si="10"/>
        <v xml:space="preserve"> </v>
      </c>
      <c r="L119" s="7" t="str">
        <f>IF(H119="","",DATEDIF(H119,申込１!$L$3,"Y"))</f>
        <v/>
      </c>
      <c r="M119" s="21"/>
    </row>
    <row r="120" spans="1:13">
      <c r="A120" s="18">
        <v>11</v>
      </c>
      <c r="B120" s="7" t="str">
        <f>申込１!C19</f>
        <v/>
      </c>
      <c r="C120" s="7" t="str">
        <f>IF(申込１!D19="","",申込１!D19)</f>
        <v/>
      </c>
      <c r="D120" s="7" t="str">
        <f>IF(申込１!E19="","",申込１!E19)</f>
        <v/>
      </c>
      <c r="E120" s="7" t="str">
        <f>IF(申込１!F19="","",申込１!F19)</f>
        <v/>
      </c>
      <c r="F120" s="7" t="str">
        <f>IF(申込１!G19="","",申込１!G19)</f>
        <v/>
      </c>
      <c r="G120" s="8" t="str">
        <f>IF(申込１!H19="","",申込１!H19)</f>
        <v/>
      </c>
      <c r="H120" s="21" t="str">
        <f>IF(申込１!I19="","",申込１!I19)</f>
        <v/>
      </c>
      <c r="I120" s="8" t="str">
        <f>IF(申込１!J19="","",申込１!J19)</f>
        <v/>
      </c>
      <c r="J120" s="7" t="str">
        <f t="shared" si="9"/>
        <v xml:space="preserve"> </v>
      </c>
      <c r="K120" s="7" t="str">
        <f t="shared" si="10"/>
        <v xml:space="preserve"> </v>
      </c>
      <c r="L120" s="7" t="str">
        <f>IF(H120="","",DATEDIF(H120,申込１!$L$3,"Y"))</f>
        <v/>
      </c>
      <c r="M120" s="21"/>
    </row>
    <row r="121" spans="1:13">
      <c r="A121" s="18">
        <v>12</v>
      </c>
      <c r="B121" s="7" t="str">
        <f>申込１!C20</f>
        <v/>
      </c>
      <c r="C121" s="7" t="str">
        <f>IF(申込１!D20="","",申込１!D20)</f>
        <v/>
      </c>
      <c r="D121" s="7" t="str">
        <f>IF(申込１!E20="","",申込１!E20)</f>
        <v/>
      </c>
      <c r="E121" s="7" t="str">
        <f>IF(申込１!F20="","",申込１!F20)</f>
        <v/>
      </c>
      <c r="F121" s="7" t="str">
        <f>IF(申込１!G20="","",申込１!G20)</f>
        <v/>
      </c>
      <c r="G121" s="8" t="str">
        <f>IF(申込１!H20="","",申込１!H20)</f>
        <v/>
      </c>
      <c r="H121" s="21" t="str">
        <f>IF(申込１!I20="","",申込１!I20)</f>
        <v/>
      </c>
      <c r="I121" s="8" t="str">
        <f>IF(申込１!J20="","",申込１!J20)</f>
        <v/>
      </c>
      <c r="J121" s="7" t="str">
        <f t="shared" si="9"/>
        <v xml:space="preserve"> </v>
      </c>
      <c r="K121" s="7" t="str">
        <f t="shared" si="10"/>
        <v xml:space="preserve"> </v>
      </c>
      <c r="L121" s="7" t="str">
        <f>IF(H121="","",DATEDIF(H121,申込１!$L$3,"Y"))</f>
        <v/>
      </c>
      <c r="M121" s="21"/>
    </row>
    <row r="122" spans="1:13">
      <c r="A122" s="18">
        <v>13</v>
      </c>
      <c r="B122" s="7" t="str">
        <f>申込１!C21</f>
        <v/>
      </c>
      <c r="C122" s="7" t="str">
        <f>IF(申込１!D21="","",申込１!D21)</f>
        <v/>
      </c>
      <c r="D122" s="7" t="str">
        <f>IF(申込１!E21="","",申込１!E21)</f>
        <v/>
      </c>
      <c r="E122" s="7" t="str">
        <f>IF(申込１!F21="","",申込１!F21)</f>
        <v/>
      </c>
      <c r="F122" s="7" t="str">
        <f>IF(申込１!G21="","",申込１!G21)</f>
        <v/>
      </c>
      <c r="G122" s="8" t="str">
        <f>IF(申込１!H21="","",申込１!H21)</f>
        <v/>
      </c>
      <c r="H122" s="21" t="str">
        <f>IF(申込１!I21="","",申込１!I21)</f>
        <v/>
      </c>
      <c r="I122" s="8" t="str">
        <f>IF(申込１!J21="","",申込１!J21)</f>
        <v/>
      </c>
      <c r="J122" s="7" t="str">
        <f t="shared" si="9"/>
        <v xml:space="preserve"> </v>
      </c>
      <c r="K122" s="7" t="str">
        <f t="shared" si="10"/>
        <v xml:space="preserve"> </v>
      </c>
      <c r="L122" s="7" t="str">
        <f>IF(H122="","",DATEDIF(H122,申込１!$L$3,"Y"))</f>
        <v/>
      </c>
      <c r="M122" s="21"/>
    </row>
    <row r="123" spans="1:13">
      <c r="A123" s="18">
        <v>14</v>
      </c>
      <c r="B123" s="7" t="str">
        <f>申込１!C22</f>
        <v/>
      </c>
      <c r="C123" s="7" t="str">
        <f>IF(申込１!D22="","",申込１!D22)</f>
        <v/>
      </c>
      <c r="D123" s="7" t="str">
        <f>IF(申込１!E22="","",申込１!E22)</f>
        <v/>
      </c>
      <c r="E123" s="7" t="str">
        <f>IF(申込１!F22="","",申込１!F22)</f>
        <v/>
      </c>
      <c r="F123" s="7" t="str">
        <f>IF(申込１!G22="","",申込１!G22)</f>
        <v/>
      </c>
      <c r="G123" s="8" t="str">
        <f>IF(申込１!H22="","",申込１!H22)</f>
        <v/>
      </c>
      <c r="H123" s="21" t="str">
        <f>IF(申込１!I22="","",申込１!I22)</f>
        <v/>
      </c>
      <c r="I123" s="8" t="str">
        <f>IF(申込１!J22="","",申込１!J22)</f>
        <v/>
      </c>
      <c r="J123" s="7" t="str">
        <f t="shared" si="9"/>
        <v xml:space="preserve"> </v>
      </c>
      <c r="K123" s="7" t="str">
        <f t="shared" si="10"/>
        <v xml:space="preserve"> </v>
      </c>
      <c r="L123" s="7" t="str">
        <f>IF(H123="","",DATEDIF(H123,申込１!$L$3,"Y"))</f>
        <v/>
      </c>
      <c r="M123" s="21"/>
    </row>
    <row r="124" spans="1:13">
      <c r="A124" s="18">
        <v>15</v>
      </c>
      <c r="B124" s="7" t="str">
        <f>申込１!C23</f>
        <v/>
      </c>
      <c r="C124" s="7" t="str">
        <f>IF(申込１!D23="","",申込１!D23)</f>
        <v/>
      </c>
      <c r="D124" s="7" t="str">
        <f>IF(申込１!E23="","",申込１!E23)</f>
        <v/>
      </c>
      <c r="E124" s="7" t="str">
        <f>IF(申込１!F23="","",申込１!F23)</f>
        <v/>
      </c>
      <c r="F124" s="7" t="str">
        <f>IF(申込１!G23="","",申込１!G23)</f>
        <v/>
      </c>
      <c r="G124" s="8" t="str">
        <f>IF(申込１!H23="","",申込１!H23)</f>
        <v/>
      </c>
      <c r="H124" s="21" t="str">
        <f>IF(申込１!I23="","",申込１!I23)</f>
        <v/>
      </c>
      <c r="I124" s="8" t="str">
        <f>IF(申込１!J23="","",申込１!J23)</f>
        <v/>
      </c>
      <c r="J124" s="7" t="str">
        <f t="shared" si="9"/>
        <v xml:space="preserve"> </v>
      </c>
      <c r="K124" s="7" t="str">
        <f t="shared" si="10"/>
        <v xml:space="preserve"> </v>
      </c>
      <c r="L124" s="7" t="str">
        <f>IF(H124="","",DATEDIF(H124,申込１!$L$3,"Y"))</f>
        <v/>
      </c>
      <c r="M124" s="21"/>
    </row>
    <row r="125" spans="1:13">
      <c r="A125" s="18">
        <v>16</v>
      </c>
      <c r="B125" s="7" t="str">
        <f>申込１!C24</f>
        <v/>
      </c>
      <c r="C125" s="7" t="str">
        <f>IF(申込１!D24="","",申込１!D24)</f>
        <v/>
      </c>
      <c r="D125" s="7" t="str">
        <f>IF(申込１!E24="","",申込１!E24)</f>
        <v/>
      </c>
      <c r="E125" s="7" t="str">
        <f>IF(申込１!F24="","",申込１!F24)</f>
        <v/>
      </c>
      <c r="F125" s="7" t="str">
        <f>IF(申込１!G24="","",申込１!G24)</f>
        <v/>
      </c>
      <c r="G125" s="8" t="str">
        <f>IF(申込１!H24="","",申込１!H24)</f>
        <v/>
      </c>
      <c r="H125" s="21" t="str">
        <f>IF(申込１!I24="","",申込１!I24)</f>
        <v/>
      </c>
      <c r="I125" s="8" t="str">
        <f>IF(申込１!J24="","",申込１!J24)</f>
        <v/>
      </c>
      <c r="J125" s="7" t="str">
        <f t="shared" si="9"/>
        <v xml:space="preserve"> </v>
      </c>
      <c r="K125" s="7" t="str">
        <f t="shared" si="10"/>
        <v xml:space="preserve"> </v>
      </c>
      <c r="L125" s="7" t="str">
        <f>IF(H125="","",DATEDIF(H125,申込１!$L$3,"Y"))</f>
        <v/>
      </c>
      <c r="M125" s="21"/>
    </row>
    <row r="126" spans="1:13">
      <c r="A126" s="18">
        <v>17</v>
      </c>
      <c r="B126" s="7" t="str">
        <f>申込１!C25</f>
        <v/>
      </c>
      <c r="C126" s="7" t="str">
        <f>IF(申込１!D25="","",申込１!D25)</f>
        <v/>
      </c>
      <c r="D126" s="7" t="str">
        <f>IF(申込１!E25="","",申込１!E25)</f>
        <v/>
      </c>
      <c r="E126" s="7" t="str">
        <f>IF(申込１!F25="","",申込１!F25)</f>
        <v/>
      </c>
      <c r="F126" s="7" t="str">
        <f>IF(申込１!G25="","",申込１!G25)</f>
        <v/>
      </c>
      <c r="G126" s="8" t="str">
        <f>IF(申込１!H25="","",申込１!H25)</f>
        <v/>
      </c>
      <c r="H126" s="21" t="str">
        <f>IF(申込１!I25="","",申込１!I25)</f>
        <v/>
      </c>
      <c r="I126" s="8" t="str">
        <f>IF(申込１!J25="","",申込１!J25)</f>
        <v/>
      </c>
      <c r="J126" s="7" t="str">
        <f t="shared" si="9"/>
        <v xml:space="preserve"> </v>
      </c>
      <c r="K126" s="7" t="str">
        <f t="shared" si="10"/>
        <v xml:space="preserve"> </v>
      </c>
      <c r="L126" s="7" t="str">
        <f>IF(H126="","",DATEDIF(H126,申込１!$L$3,"Y"))</f>
        <v/>
      </c>
      <c r="M126" s="21"/>
    </row>
    <row r="127" spans="1:13">
      <c r="A127" s="18">
        <v>18</v>
      </c>
      <c r="B127" s="7" t="str">
        <f>申込１!C26</f>
        <v/>
      </c>
      <c r="C127" s="7" t="str">
        <f>IF(申込１!D26="","",申込１!D26)</f>
        <v/>
      </c>
      <c r="D127" s="7" t="str">
        <f>IF(申込１!E26="","",申込１!E26)</f>
        <v/>
      </c>
      <c r="E127" s="7" t="str">
        <f>IF(申込１!F26="","",申込１!F26)</f>
        <v/>
      </c>
      <c r="F127" s="7" t="str">
        <f>IF(申込１!G26="","",申込１!G26)</f>
        <v/>
      </c>
      <c r="G127" s="8" t="str">
        <f>IF(申込１!H26="","",申込１!H26)</f>
        <v/>
      </c>
      <c r="H127" s="21" t="str">
        <f>IF(申込１!I26="","",申込１!I26)</f>
        <v/>
      </c>
      <c r="I127" s="8" t="str">
        <f>IF(申込１!J26="","",申込１!J26)</f>
        <v/>
      </c>
      <c r="J127" s="7" t="str">
        <f t="shared" si="9"/>
        <v xml:space="preserve"> </v>
      </c>
      <c r="K127" s="7" t="str">
        <f t="shared" si="10"/>
        <v xml:space="preserve"> </v>
      </c>
      <c r="L127" s="7" t="str">
        <f>IF(H127="","",DATEDIF(H127,申込１!$L$3,"Y"))</f>
        <v/>
      </c>
      <c r="M127" s="21"/>
    </row>
    <row r="128" spans="1:13">
      <c r="A128" s="18">
        <v>19</v>
      </c>
      <c r="B128" s="7" t="str">
        <f>申込１!C27</f>
        <v/>
      </c>
      <c r="C128" s="7" t="str">
        <f>IF(申込１!D27="","",申込１!D27)</f>
        <v/>
      </c>
      <c r="D128" s="7" t="str">
        <f>IF(申込１!E27="","",申込１!E27)</f>
        <v/>
      </c>
      <c r="E128" s="7" t="str">
        <f>IF(申込１!F27="","",申込１!F27)</f>
        <v/>
      </c>
      <c r="F128" s="7" t="str">
        <f>IF(申込１!G27="","",申込１!G27)</f>
        <v/>
      </c>
      <c r="G128" s="8" t="str">
        <f>IF(申込１!H27="","",申込１!H27)</f>
        <v/>
      </c>
      <c r="H128" s="21" t="str">
        <f>IF(申込１!I27="","",申込１!I27)</f>
        <v/>
      </c>
      <c r="I128" s="8" t="str">
        <f>IF(申込１!J27="","",申込１!J27)</f>
        <v/>
      </c>
      <c r="J128" s="7" t="str">
        <f t="shared" si="9"/>
        <v xml:space="preserve"> </v>
      </c>
      <c r="K128" s="7" t="str">
        <f t="shared" si="10"/>
        <v xml:space="preserve"> </v>
      </c>
      <c r="L128" s="7" t="str">
        <f>IF(H128="","",DATEDIF(H128,申込１!$L$3,"Y"))</f>
        <v/>
      </c>
      <c r="M128" s="21"/>
    </row>
    <row r="129" spans="1:13">
      <c r="A129" s="18">
        <v>20</v>
      </c>
      <c r="B129" s="7" t="str">
        <f>申込１!C28</f>
        <v/>
      </c>
      <c r="C129" s="7" t="str">
        <f>IF(申込１!D28="","",申込１!D28)</f>
        <v/>
      </c>
      <c r="D129" s="7" t="str">
        <f>IF(申込１!E28="","",申込１!E28)</f>
        <v/>
      </c>
      <c r="E129" s="7" t="str">
        <f>IF(申込１!F28="","",申込１!F28)</f>
        <v/>
      </c>
      <c r="F129" s="7" t="str">
        <f>IF(申込１!G28="","",申込１!G28)</f>
        <v/>
      </c>
      <c r="G129" s="8" t="str">
        <f>IF(申込１!H28="","",申込１!H28)</f>
        <v/>
      </c>
      <c r="H129" s="21" t="str">
        <f>IF(申込１!I28="","",申込１!I28)</f>
        <v/>
      </c>
      <c r="I129" s="8" t="str">
        <f>IF(申込１!J28="","",申込１!J28)</f>
        <v/>
      </c>
      <c r="J129" s="7" t="str">
        <f t="shared" si="9"/>
        <v xml:space="preserve"> </v>
      </c>
      <c r="K129" s="7" t="str">
        <f t="shared" si="10"/>
        <v xml:space="preserve"> </v>
      </c>
      <c r="L129" s="7" t="str">
        <f>IF(H129="","",DATEDIF(H129,申込１!$L$3,"Y"))</f>
        <v/>
      </c>
      <c r="M129" s="21"/>
    </row>
    <row r="130" spans="1:13">
      <c r="A130" s="18">
        <v>21</v>
      </c>
      <c r="B130" s="7" t="str">
        <f>申込１!C29</f>
        <v/>
      </c>
      <c r="C130" s="7" t="str">
        <f>IF(申込１!D29="","",申込１!D29)</f>
        <v/>
      </c>
      <c r="D130" s="7" t="str">
        <f>IF(申込１!E29="","",申込１!E29)</f>
        <v/>
      </c>
      <c r="E130" s="7" t="str">
        <f>IF(申込１!F29="","",申込１!F29)</f>
        <v/>
      </c>
      <c r="F130" s="7" t="str">
        <f>IF(申込１!G29="","",申込１!G29)</f>
        <v/>
      </c>
      <c r="G130" s="8" t="str">
        <f>IF(申込１!H29="","",申込１!H29)</f>
        <v/>
      </c>
      <c r="H130" s="21" t="str">
        <f>IF(申込１!I29="","",申込１!I29)</f>
        <v/>
      </c>
      <c r="I130" s="8" t="str">
        <f>IF(申込１!J29="","",申込１!J29)</f>
        <v/>
      </c>
      <c r="J130" s="7" t="str">
        <f t="shared" si="9"/>
        <v xml:space="preserve"> </v>
      </c>
      <c r="K130" s="7" t="str">
        <f t="shared" si="10"/>
        <v xml:space="preserve"> </v>
      </c>
      <c r="L130" s="7" t="str">
        <f>IF(H130="","",DATEDIF(H130,申込１!$L$3,"Y"))</f>
        <v/>
      </c>
      <c r="M130" s="21"/>
    </row>
    <row r="131" spans="1:13">
      <c r="A131" s="18">
        <v>22</v>
      </c>
      <c r="B131" s="7" t="str">
        <f>申込１!C30</f>
        <v/>
      </c>
      <c r="C131" s="7" t="str">
        <f>IF(申込１!D30="","",申込１!D30)</f>
        <v/>
      </c>
      <c r="D131" s="7" t="str">
        <f>IF(申込１!E30="","",申込１!E30)</f>
        <v/>
      </c>
      <c r="E131" s="7" t="str">
        <f>IF(申込１!F30="","",申込１!F30)</f>
        <v/>
      </c>
      <c r="F131" s="7" t="str">
        <f>IF(申込１!G30="","",申込１!G30)</f>
        <v/>
      </c>
      <c r="G131" s="8" t="str">
        <f>IF(申込１!H30="","",申込１!H30)</f>
        <v/>
      </c>
      <c r="H131" s="21" t="str">
        <f>IF(申込１!I30="","",申込１!I30)</f>
        <v/>
      </c>
      <c r="I131" s="8" t="str">
        <f>IF(申込１!J30="","",申込１!J30)</f>
        <v/>
      </c>
      <c r="J131" s="7" t="str">
        <f t="shared" si="9"/>
        <v xml:space="preserve"> </v>
      </c>
      <c r="K131" s="7" t="str">
        <f t="shared" si="10"/>
        <v xml:space="preserve"> </v>
      </c>
      <c r="L131" s="7" t="str">
        <f>IF(H131="","",DATEDIF(H131,申込１!$L$3,"Y"))</f>
        <v/>
      </c>
      <c r="M131" s="21"/>
    </row>
    <row r="132" spans="1:13">
      <c r="A132" s="18">
        <v>23</v>
      </c>
      <c r="B132" s="7" t="str">
        <f>申込１!C31</f>
        <v/>
      </c>
      <c r="C132" s="7" t="str">
        <f>IF(申込１!D31="","",申込１!D31)</f>
        <v/>
      </c>
      <c r="D132" s="7" t="str">
        <f>IF(申込１!E31="","",申込１!E31)</f>
        <v/>
      </c>
      <c r="E132" s="7" t="str">
        <f>IF(申込１!F31="","",申込１!F31)</f>
        <v/>
      </c>
      <c r="F132" s="7" t="str">
        <f>IF(申込１!G31="","",申込１!G31)</f>
        <v/>
      </c>
      <c r="G132" s="8" t="str">
        <f>IF(申込１!H31="","",申込１!H31)</f>
        <v/>
      </c>
      <c r="H132" s="21" t="str">
        <f>IF(申込１!I31="","",申込１!I31)</f>
        <v/>
      </c>
      <c r="I132" s="8" t="str">
        <f>IF(申込１!J31="","",申込１!J31)</f>
        <v/>
      </c>
      <c r="J132" s="7" t="str">
        <f t="shared" si="9"/>
        <v xml:space="preserve"> </v>
      </c>
      <c r="K132" s="7" t="str">
        <f t="shared" si="10"/>
        <v xml:space="preserve"> </v>
      </c>
      <c r="L132" s="7" t="str">
        <f>IF(H132="","",DATEDIF(H132,申込１!$L$3,"Y"))</f>
        <v/>
      </c>
      <c r="M132" s="21"/>
    </row>
    <row r="133" spans="1:13">
      <c r="A133" s="18">
        <v>24</v>
      </c>
      <c r="B133" s="7" t="str">
        <f>申込１!C32</f>
        <v/>
      </c>
      <c r="C133" s="7" t="str">
        <f>IF(申込１!D32="","",申込１!D32)</f>
        <v/>
      </c>
      <c r="D133" s="7" t="str">
        <f>IF(申込１!E32="","",申込１!E32)</f>
        <v/>
      </c>
      <c r="E133" s="7" t="str">
        <f>IF(申込１!F32="","",申込１!F32)</f>
        <v/>
      </c>
      <c r="F133" s="7" t="str">
        <f>IF(申込１!G32="","",申込１!G32)</f>
        <v/>
      </c>
      <c r="G133" s="8" t="str">
        <f>IF(申込１!H32="","",申込１!H32)</f>
        <v/>
      </c>
      <c r="H133" s="21" t="str">
        <f>IF(申込１!I32="","",申込１!I32)</f>
        <v/>
      </c>
      <c r="I133" s="8" t="str">
        <f>IF(申込１!J32="","",申込１!J32)</f>
        <v/>
      </c>
      <c r="J133" s="7" t="str">
        <f t="shared" si="9"/>
        <v xml:space="preserve"> </v>
      </c>
      <c r="K133" s="7" t="str">
        <f t="shared" si="10"/>
        <v xml:space="preserve"> </v>
      </c>
      <c r="L133" s="7" t="str">
        <f>IF(H133="","",DATEDIF(H133,申込１!$L$3,"Y"))</f>
        <v/>
      </c>
      <c r="M133" s="21"/>
    </row>
    <row r="134" spans="1:13">
      <c r="A134" s="18">
        <v>25</v>
      </c>
      <c r="B134" s="7" t="str">
        <f>申込１!C33</f>
        <v/>
      </c>
      <c r="C134" s="7" t="str">
        <f>IF(申込１!D33="","",申込１!D33)</f>
        <v/>
      </c>
      <c r="D134" s="7" t="str">
        <f>IF(申込１!E33="","",申込１!E33)</f>
        <v/>
      </c>
      <c r="E134" s="7" t="str">
        <f>IF(申込１!F33="","",申込１!F33)</f>
        <v/>
      </c>
      <c r="F134" s="7" t="str">
        <f>IF(申込１!G33="","",申込１!G33)</f>
        <v/>
      </c>
      <c r="G134" s="8" t="str">
        <f>IF(申込１!H33="","",申込１!H33)</f>
        <v/>
      </c>
      <c r="H134" s="21" t="str">
        <f>IF(申込１!I33="","",申込１!I33)</f>
        <v/>
      </c>
      <c r="I134" s="8" t="str">
        <f>IF(申込１!J33="","",申込１!J33)</f>
        <v/>
      </c>
      <c r="J134" s="7" t="str">
        <f t="shared" si="9"/>
        <v xml:space="preserve"> </v>
      </c>
      <c r="K134" s="7" t="str">
        <f t="shared" si="10"/>
        <v xml:space="preserve"> </v>
      </c>
      <c r="L134" s="7" t="str">
        <f>IF(H134="","",DATEDIF(H134,申込１!$L$3,"Y"))</f>
        <v/>
      </c>
      <c r="M134" s="21"/>
    </row>
    <row r="135" spans="1:13">
      <c r="A135" s="18">
        <v>26</v>
      </c>
      <c r="B135" s="7" t="str">
        <f>申込１!C34</f>
        <v/>
      </c>
      <c r="C135" s="7" t="str">
        <f>IF(申込１!D34="","",申込１!D34)</f>
        <v/>
      </c>
      <c r="D135" s="7" t="str">
        <f>IF(申込１!E34="","",申込１!E34)</f>
        <v/>
      </c>
      <c r="E135" s="7" t="str">
        <f>IF(申込１!F34="","",申込１!F34)</f>
        <v/>
      </c>
      <c r="F135" s="7" t="str">
        <f>IF(申込１!G34="","",申込１!G34)</f>
        <v/>
      </c>
      <c r="G135" s="8" t="str">
        <f>IF(申込１!H34="","",申込１!H34)</f>
        <v/>
      </c>
      <c r="H135" s="21" t="str">
        <f>IF(申込１!I34="","",申込１!I34)</f>
        <v/>
      </c>
      <c r="I135" s="8" t="str">
        <f>IF(申込１!J34="","",申込１!J34)</f>
        <v/>
      </c>
      <c r="J135" s="7" t="str">
        <f t="shared" si="9"/>
        <v xml:space="preserve"> </v>
      </c>
      <c r="K135" s="7" t="str">
        <f t="shared" si="10"/>
        <v xml:space="preserve"> </v>
      </c>
      <c r="L135" s="7" t="str">
        <f>IF(H135="","",DATEDIF(H135,申込１!$L$3,"Y"))</f>
        <v/>
      </c>
      <c r="M135" s="21"/>
    </row>
    <row r="136" spans="1:13">
      <c r="A136" s="18">
        <v>27</v>
      </c>
      <c r="B136" s="7" t="str">
        <f>申込１!C35</f>
        <v/>
      </c>
      <c r="C136" s="7" t="str">
        <f>IF(申込１!D35="","",申込１!D35)</f>
        <v/>
      </c>
      <c r="D136" s="7" t="str">
        <f>IF(申込１!E35="","",申込１!E35)</f>
        <v/>
      </c>
      <c r="E136" s="7" t="str">
        <f>IF(申込１!F35="","",申込１!F35)</f>
        <v/>
      </c>
      <c r="F136" s="7" t="str">
        <f>IF(申込１!G35="","",申込１!G35)</f>
        <v/>
      </c>
      <c r="G136" s="8" t="str">
        <f>IF(申込１!H35="","",申込１!H35)</f>
        <v/>
      </c>
      <c r="H136" s="21" t="str">
        <f>IF(申込１!I35="","",申込１!I35)</f>
        <v/>
      </c>
      <c r="I136" s="8" t="str">
        <f>IF(申込１!J35="","",申込１!J35)</f>
        <v/>
      </c>
      <c r="J136" s="7" t="str">
        <f t="shared" si="9"/>
        <v xml:space="preserve"> </v>
      </c>
      <c r="K136" s="7" t="str">
        <f t="shared" si="10"/>
        <v xml:space="preserve"> </v>
      </c>
      <c r="L136" s="7" t="str">
        <f>IF(H136="","",DATEDIF(H136,申込１!$L$3,"Y"))</f>
        <v/>
      </c>
      <c r="M136" s="21"/>
    </row>
    <row r="137" spans="1:13">
      <c r="A137" s="18">
        <v>28</v>
      </c>
      <c r="B137" s="7" t="str">
        <f>申込１!C36</f>
        <v/>
      </c>
      <c r="C137" s="7" t="str">
        <f>IF(申込１!D36="","",申込１!D36)</f>
        <v/>
      </c>
      <c r="D137" s="7" t="str">
        <f>IF(申込１!E36="","",申込１!E36)</f>
        <v/>
      </c>
      <c r="E137" s="7" t="str">
        <f>IF(申込１!F36="","",申込１!F36)</f>
        <v/>
      </c>
      <c r="F137" s="7" t="str">
        <f>IF(申込１!G36="","",申込１!G36)</f>
        <v/>
      </c>
      <c r="G137" s="8" t="str">
        <f>IF(申込１!H36="","",申込１!H36)</f>
        <v/>
      </c>
      <c r="H137" s="21" t="str">
        <f>IF(申込１!I36="","",申込１!I36)</f>
        <v/>
      </c>
      <c r="I137" s="8" t="str">
        <f>IF(申込１!J36="","",申込１!J36)</f>
        <v/>
      </c>
      <c r="J137" s="7" t="str">
        <f t="shared" si="9"/>
        <v xml:space="preserve"> </v>
      </c>
      <c r="K137" s="7" t="str">
        <f t="shared" si="10"/>
        <v xml:space="preserve"> </v>
      </c>
      <c r="L137" s="7" t="str">
        <f>IF(H137="","",DATEDIF(H137,申込１!$L$3,"Y"))</f>
        <v/>
      </c>
      <c r="M137" s="21"/>
    </row>
    <row r="138" spans="1:13">
      <c r="A138" s="18">
        <v>29</v>
      </c>
      <c r="B138" s="7" t="str">
        <f>申込１!C37</f>
        <v/>
      </c>
      <c r="C138" s="7" t="str">
        <f>IF(申込１!D37="","",申込１!D37)</f>
        <v/>
      </c>
      <c r="D138" s="7" t="str">
        <f>IF(申込１!E37="","",申込１!E37)</f>
        <v/>
      </c>
      <c r="E138" s="7" t="str">
        <f>IF(申込１!F37="","",申込１!F37)</f>
        <v/>
      </c>
      <c r="F138" s="7" t="str">
        <f>IF(申込１!G37="","",申込１!G37)</f>
        <v/>
      </c>
      <c r="G138" s="8" t="str">
        <f>IF(申込１!H37="","",申込１!H37)</f>
        <v/>
      </c>
      <c r="H138" s="21" t="str">
        <f>IF(申込１!I37="","",申込１!I37)</f>
        <v/>
      </c>
      <c r="I138" s="8" t="str">
        <f>IF(申込１!J37="","",申込１!J37)</f>
        <v/>
      </c>
      <c r="J138" s="7" t="str">
        <f t="shared" si="9"/>
        <v xml:space="preserve"> </v>
      </c>
      <c r="K138" s="7" t="str">
        <f t="shared" si="10"/>
        <v xml:space="preserve"> </v>
      </c>
      <c r="L138" s="7" t="str">
        <f>IF(H138="","",DATEDIF(H138,申込１!$L$3,"Y"))</f>
        <v/>
      </c>
      <c r="M138" s="21"/>
    </row>
    <row r="139" spans="1:13">
      <c r="A139" s="18">
        <v>30</v>
      </c>
      <c r="B139" s="7" t="str">
        <f>申込１!C38</f>
        <v/>
      </c>
      <c r="C139" s="7" t="str">
        <f>IF(申込１!D38="","",申込１!D38)</f>
        <v/>
      </c>
      <c r="D139" s="7" t="str">
        <f>IF(申込１!E38="","",申込１!E38)</f>
        <v/>
      </c>
      <c r="E139" s="7" t="str">
        <f>IF(申込１!F38="","",申込１!F38)</f>
        <v/>
      </c>
      <c r="F139" s="7" t="str">
        <f>IF(申込１!G38="","",申込１!G38)</f>
        <v/>
      </c>
      <c r="G139" s="8" t="str">
        <f>IF(申込１!H38="","",申込１!H38)</f>
        <v/>
      </c>
      <c r="H139" s="21" t="str">
        <f>IF(申込１!I38="","",申込１!I38)</f>
        <v/>
      </c>
      <c r="I139" s="8" t="str">
        <f>IF(申込１!J38="","",申込１!J38)</f>
        <v/>
      </c>
      <c r="J139" s="7" t="str">
        <f t="shared" si="9"/>
        <v xml:space="preserve"> </v>
      </c>
      <c r="K139" s="7" t="str">
        <f t="shared" si="10"/>
        <v xml:space="preserve"> </v>
      </c>
      <c r="L139" s="7" t="str">
        <f>IF(H139="","",DATEDIF(H139,申込１!$L$3,"Y"))</f>
        <v/>
      </c>
      <c r="M139" s="21"/>
    </row>
    <row r="140" spans="1:13">
      <c r="A140" s="18">
        <v>31</v>
      </c>
      <c r="B140" s="7" t="str">
        <f>申込１!C39</f>
        <v/>
      </c>
      <c r="C140" s="7" t="str">
        <f>IF(申込１!D39="","",申込１!D39)</f>
        <v/>
      </c>
      <c r="D140" s="7" t="str">
        <f>IF(申込１!E39="","",申込１!E39)</f>
        <v/>
      </c>
      <c r="E140" s="7" t="str">
        <f>IF(申込１!F39="","",申込１!F39)</f>
        <v/>
      </c>
      <c r="F140" s="7" t="str">
        <f>IF(申込１!G39="","",申込１!G39)</f>
        <v/>
      </c>
      <c r="G140" s="8" t="str">
        <f>IF(申込１!H39="","",申込１!H39)</f>
        <v/>
      </c>
      <c r="H140" s="21" t="str">
        <f>IF(申込１!I39="","",申込１!I39)</f>
        <v/>
      </c>
      <c r="I140" s="8" t="str">
        <f>IF(申込１!J39="","",申込１!J39)</f>
        <v/>
      </c>
      <c r="J140" s="7" t="str">
        <f t="shared" si="9"/>
        <v xml:space="preserve"> </v>
      </c>
      <c r="K140" s="7" t="str">
        <f t="shared" si="10"/>
        <v xml:space="preserve"> </v>
      </c>
      <c r="L140" s="7" t="str">
        <f>IF(H140="","",DATEDIF(H140,申込１!$L$3,"Y"))</f>
        <v/>
      </c>
      <c r="M140" s="21"/>
    </row>
    <row r="141" spans="1:13">
      <c r="A141" s="18">
        <v>32</v>
      </c>
      <c r="B141" s="7" t="str">
        <f>申込１!C40</f>
        <v/>
      </c>
      <c r="C141" s="7" t="str">
        <f>IF(申込１!D40="","",申込１!D40)</f>
        <v/>
      </c>
      <c r="D141" s="7" t="str">
        <f>IF(申込１!E40="","",申込１!E40)</f>
        <v/>
      </c>
      <c r="E141" s="7" t="str">
        <f>IF(申込１!F40="","",申込１!F40)</f>
        <v/>
      </c>
      <c r="F141" s="7" t="str">
        <f>IF(申込１!G40="","",申込１!G40)</f>
        <v/>
      </c>
      <c r="G141" s="8" t="str">
        <f>IF(申込１!H40="","",申込１!H40)</f>
        <v/>
      </c>
      <c r="H141" s="21" t="str">
        <f>IF(申込１!I40="","",申込１!I40)</f>
        <v/>
      </c>
      <c r="I141" s="8" t="str">
        <f>IF(申込１!J40="","",申込１!J40)</f>
        <v/>
      </c>
      <c r="J141" s="7" t="str">
        <f t="shared" si="9"/>
        <v xml:space="preserve"> </v>
      </c>
      <c r="K141" s="7" t="str">
        <f t="shared" si="10"/>
        <v xml:space="preserve"> </v>
      </c>
      <c r="L141" s="7" t="str">
        <f>IF(H141="","",DATEDIF(H141,申込１!$L$3,"Y"))</f>
        <v/>
      </c>
      <c r="M141" s="21"/>
    </row>
    <row r="142" spans="1:13">
      <c r="A142" s="18">
        <v>33</v>
      </c>
      <c r="B142" s="7" t="str">
        <f>申込１!C41</f>
        <v/>
      </c>
      <c r="C142" s="7" t="str">
        <f>IF(申込１!D41="","",申込１!D41)</f>
        <v/>
      </c>
      <c r="D142" s="7" t="str">
        <f>IF(申込１!E41="","",申込１!E41)</f>
        <v/>
      </c>
      <c r="E142" s="7" t="str">
        <f>IF(申込１!F41="","",申込１!F41)</f>
        <v/>
      </c>
      <c r="F142" s="7" t="str">
        <f>IF(申込１!G41="","",申込１!G41)</f>
        <v/>
      </c>
      <c r="G142" s="8" t="str">
        <f>IF(申込１!H41="","",申込１!H41)</f>
        <v/>
      </c>
      <c r="H142" s="21" t="str">
        <f>IF(申込１!I41="","",申込１!I41)</f>
        <v/>
      </c>
      <c r="I142" s="8" t="str">
        <f>IF(申込１!J41="","",申込１!J41)</f>
        <v/>
      </c>
      <c r="J142" s="7" t="str">
        <f t="shared" si="9"/>
        <v xml:space="preserve"> </v>
      </c>
      <c r="K142" s="7" t="str">
        <f t="shared" si="10"/>
        <v xml:space="preserve"> </v>
      </c>
      <c r="L142" s="7" t="str">
        <f>IF(H142="","",DATEDIF(H142,申込１!$L$3,"Y"))</f>
        <v/>
      </c>
      <c r="M142" s="21"/>
    </row>
    <row r="143" spans="1:13">
      <c r="A143" s="18">
        <v>34</v>
      </c>
      <c r="B143" s="7" t="str">
        <f>申込１!C42</f>
        <v/>
      </c>
      <c r="C143" s="7" t="str">
        <f>IF(申込１!D42="","",申込１!D42)</f>
        <v/>
      </c>
      <c r="D143" s="7" t="str">
        <f>IF(申込１!E42="","",申込１!E42)</f>
        <v/>
      </c>
      <c r="E143" s="7" t="str">
        <f>IF(申込１!F42="","",申込１!F42)</f>
        <v/>
      </c>
      <c r="F143" s="7" t="str">
        <f>IF(申込１!G42="","",申込１!G42)</f>
        <v/>
      </c>
      <c r="G143" s="8" t="str">
        <f>IF(申込１!H42="","",申込１!H42)</f>
        <v/>
      </c>
      <c r="H143" s="21" t="str">
        <f>IF(申込１!I42="","",申込１!I42)</f>
        <v/>
      </c>
      <c r="I143" s="8" t="str">
        <f>IF(申込１!J42="","",申込１!J42)</f>
        <v/>
      </c>
      <c r="J143" s="7" t="str">
        <f t="shared" si="9"/>
        <v xml:space="preserve"> </v>
      </c>
      <c r="K143" s="7" t="str">
        <f t="shared" si="10"/>
        <v xml:space="preserve"> </v>
      </c>
      <c r="L143" s="7" t="str">
        <f>IF(H143="","",DATEDIF(H143,申込１!$L$3,"Y"))</f>
        <v/>
      </c>
      <c r="M143" s="21"/>
    </row>
    <row r="144" spans="1:13">
      <c r="A144" s="18">
        <v>35</v>
      </c>
      <c r="B144" s="7" t="str">
        <f>申込１!C43</f>
        <v/>
      </c>
      <c r="C144" s="7" t="str">
        <f>IF(申込１!D43="","",申込１!D43)</f>
        <v/>
      </c>
      <c r="D144" s="7" t="str">
        <f>IF(申込１!E43="","",申込１!E43)</f>
        <v/>
      </c>
      <c r="E144" s="7" t="str">
        <f>IF(申込１!F43="","",申込１!F43)</f>
        <v/>
      </c>
      <c r="F144" s="7" t="str">
        <f>IF(申込１!G43="","",申込１!G43)</f>
        <v/>
      </c>
      <c r="G144" s="8" t="str">
        <f>IF(申込１!H43="","",申込１!H43)</f>
        <v/>
      </c>
      <c r="H144" s="21" t="str">
        <f>IF(申込１!I43="","",申込１!I43)</f>
        <v/>
      </c>
      <c r="I144" s="8" t="str">
        <f>IF(申込１!J43="","",申込１!J43)</f>
        <v/>
      </c>
      <c r="J144" s="7" t="str">
        <f t="shared" si="9"/>
        <v xml:space="preserve"> </v>
      </c>
      <c r="K144" s="7" t="str">
        <f t="shared" si="10"/>
        <v xml:space="preserve"> </v>
      </c>
      <c r="L144" s="7" t="str">
        <f>IF(H144="","",DATEDIF(H144,申込１!$L$3,"Y"))</f>
        <v/>
      </c>
      <c r="M144" s="21"/>
    </row>
    <row r="145" spans="1:69">
      <c r="A145" s="18">
        <v>36</v>
      </c>
      <c r="B145" s="7" t="str">
        <f>申込１!C44</f>
        <v/>
      </c>
      <c r="C145" s="7" t="str">
        <f>IF(申込１!D44="","",申込１!D44)</f>
        <v/>
      </c>
      <c r="D145" s="7" t="str">
        <f>IF(申込１!E44="","",申込１!E44)</f>
        <v/>
      </c>
      <c r="E145" s="7" t="str">
        <f>IF(申込１!F44="","",申込１!F44)</f>
        <v/>
      </c>
      <c r="F145" s="7" t="str">
        <f>IF(申込１!G44="","",申込１!G44)</f>
        <v/>
      </c>
      <c r="G145" s="8" t="str">
        <f>IF(申込１!H44="","",申込１!H44)</f>
        <v/>
      </c>
      <c r="H145" s="21" t="str">
        <f>IF(申込１!I44="","",申込１!I44)</f>
        <v/>
      </c>
      <c r="I145" s="8" t="str">
        <f>IF(申込１!J44="","",申込１!J44)</f>
        <v/>
      </c>
      <c r="J145" s="7" t="str">
        <f t="shared" si="9"/>
        <v xml:space="preserve"> </v>
      </c>
      <c r="K145" s="7" t="str">
        <f t="shared" si="10"/>
        <v xml:space="preserve"> </v>
      </c>
      <c r="L145" s="7" t="str">
        <f>IF(H145="","",DATEDIF(H145,申込１!$L$3,"Y"))</f>
        <v/>
      </c>
      <c r="M145" s="21"/>
    </row>
    <row r="146" spans="1:69">
      <c r="A146" s="18">
        <v>37</v>
      </c>
      <c r="B146" s="7" t="str">
        <f>申込１!C45</f>
        <v/>
      </c>
      <c r="C146" s="7" t="str">
        <f>IF(申込１!D45="","",申込１!D45)</f>
        <v/>
      </c>
      <c r="D146" s="7" t="str">
        <f>IF(申込１!E45="","",申込１!E45)</f>
        <v/>
      </c>
      <c r="E146" s="7" t="str">
        <f>IF(申込１!F45="","",申込１!F45)</f>
        <v/>
      </c>
      <c r="F146" s="7" t="str">
        <f>IF(申込１!G45="","",申込１!G45)</f>
        <v/>
      </c>
      <c r="G146" s="8" t="str">
        <f>IF(申込１!H45="","",申込１!H45)</f>
        <v/>
      </c>
      <c r="H146" s="21" t="str">
        <f>IF(申込１!I45="","",申込１!I45)</f>
        <v/>
      </c>
      <c r="I146" s="8" t="str">
        <f>IF(申込１!J45="","",申込１!J45)</f>
        <v/>
      </c>
      <c r="J146" s="7" t="str">
        <f t="shared" si="9"/>
        <v xml:space="preserve"> </v>
      </c>
      <c r="K146" s="7" t="str">
        <f t="shared" si="10"/>
        <v xml:space="preserve"> </v>
      </c>
      <c r="L146" s="7" t="str">
        <f>IF(H146="","",DATEDIF(H146,申込１!$L$3,"Y"))</f>
        <v/>
      </c>
      <c r="M146" s="21"/>
    </row>
    <row r="147" spans="1:69">
      <c r="A147" s="18">
        <v>38</v>
      </c>
      <c r="B147" s="7" t="str">
        <f>申込１!C46</f>
        <v/>
      </c>
      <c r="C147" s="7" t="str">
        <f>IF(申込１!D46="","",申込１!D46)</f>
        <v/>
      </c>
      <c r="D147" s="7" t="str">
        <f>IF(申込１!E46="","",申込１!E46)</f>
        <v/>
      </c>
      <c r="E147" s="7" t="str">
        <f>IF(申込１!F46="","",申込１!F46)</f>
        <v/>
      </c>
      <c r="F147" s="7" t="str">
        <f>IF(申込１!G46="","",申込１!G46)</f>
        <v/>
      </c>
      <c r="G147" s="8" t="str">
        <f>IF(申込１!H46="","",申込１!H46)</f>
        <v/>
      </c>
      <c r="H147" s="21" t="str">
        <f>IF(申込１!I46="","",申込１!I46)</f>
        <v/>
      </c>
      <c r="I147" s="8" t="str">
        <f>IF(申込１!J46="","",申込１!J46)</f>
        <v/>
      </c>
      <c r="J147" s="7" t="str">
        <f t="shared" si="9"/>
        <v xml:space="preserve"> </v>
      </c>
      <c r="K147" s="7" t="str">
        <f t="shared" si="10"/>
        <v xml:space="preserve"> </v>
      </c>
      <c r="L147" s="7" t="str">
        <f>IF(H147="","",DATEDIF(H147,申込１!$L$3,"Y"))</f>
        <v/>
      </c>
      <c r="M147" s="21"/>
    </row>
    <row r="148" spans="1:69">
      <c r="A148" s="18">
        <v>39</v>
      </c>
      <c r="B148" s="7" t="str">
        <f>申込１!C47</f>
        <v/>
      </c>
      <c r="C148" s="7" t="str">
        <f>IF(申込１!D47="","",申込１!D47)</f>
        <v/>
      </c>
      <c r="D148" s="7" t="str">
        <f>IF(申込１!E47="","",申込１!E47)</f>
        <v/>
      </c>
      <c r="E148" s="7" t="str">
        <f>IF(申込１!F47="","",申込１!F47)</f>
        <v/>
      </c>
      <c r="F148" s="7" t="str">
        <f>IF(申込１!G47="","",申込１!G47)</f>
        <v/>
      </c>
      <c r="G148" s="8" t="str">
        <f>IF(申込１!H47="","",申込１!H47)</f>
        <v/>
      </c>
      <c r="H148" s="21" t="str">
        <f>IF(申込１!I47="","",申込１!I47)</f>
        <v/>
      </c>
      <c r="I148" s="8" t="str">
        <f>IF(申込１!J47="","",申込１!J47)</f>
        <v/>
      </c>
      <c r="J148" s="7" t="str">
        <f t="shared" si="9"/>
        <v xml:space="preserve"> </v>
      </c>
      <c r="K148" s="7" t="str">
        <f t="shared" si="10"/>
        <v xml:space="preserve"> </v>
      </c>
      <c r="L148" s="7" t="str">
        <f>IF(H148="","",DATEDIF(H148,申込１!$L$3,"Y"))</f>
        <v/>
      </c>
      <c r="M148" s="21"/>
    </row>
    <row r="149" spans="1:69">
      <c r="A149" s="18">
        <v>40</v>
      </c>
      <c r="B149" s="7" t="str">
        <f>申込１!C48</f>
        <v/>
      </c>
      <c r="C149" s="7" t="str">
        <f>IF(申込１!D48="","",申込１!D48)</f>
        <v/>
      </c>
      <c r="D149" s="7" t="str">
        <f>IF(申込１!E48="","",申込１!E48)</f>
        <v/>
      </c>
      <c r="E149" s="7" t="str">
        <f>IF(申込１!F48="","",申込１!F48)</f>
        <v/>
      </c>
      <c r="F149" s="7" t="str">
        <f>IF(申込１!G48="","",申込１!G48)</f>
        <v/>
      </c>
      <c r="G149" s="8" t="str">
        <f>IF(申込１!H48="","",申込１!H48)</f>
        <v/>
      </c>
      <c r="H149" s="21" t="str">
        <f>IF(申込１!I48="","",申込１!I48)</f>
        <v/>
      </c>
      <c r="I149" s="8" t="str">
        <f>IF(申込１!J48="","",申込１!J48)</f>
        <v/>
      </c>
      <c r="J149" s="7" t="str">
        <f t="shared" si="9"/>
        <v xml:space="preserve"> </v>
      </c>
      <c r="K149" s="7" t="str">
        <f t="shared" si="10"/>
        <v xml:space="preserve"> </v>
      </c>
      <c r="L149" s="7" t="str">
        <f>IF(H149="","",DATEDIF(H149,申込１!$L$3,"Y"))</f>
        <v/>
      </c>
      <c r="M149" s="21"/>
    </row>
    <row r="151" spans="1:69">
      <c r="A151" s="18" t="s">
        <v>363</v>
      </c>
      <c r="B151" s="7" t="s">
        <v>364</v>
      </c>
      <c r="C151" s="7" t="str">
        <f t="array" ref="C151:BQ153">TRANSPOSE(N155:P221)</f>
        <v>MS</v>
      </c>
      <c r="D151" s="7" t="str">
        <v>MSA</v>
      </c>
      <c r="E151" s="7" t="str">
        <v>MSB</v>
      </c>
      <c r="F151" s="7" t="str">
        <v>30MS</v>
      </c>
      <c r="G151" s="7" t="str">
        <v>35MS</v>
      </c>
      <c r="H151" s="7" t="str">
        <v>40MS</v>
      </c>
      <c r="I151" s="7" t="str">
        <v>45MS</v>
      </c>
      <c r="J151" s="7" t="str">
        <v>50MS</v>
      </c>
      <c r="K151" s="7" t="str">
        <v>55MS</v>
      </c>
      <c r="L151" s="7" t="str">
        <v>60MS</v>
      </c>
      <c r="M151" s="7" t="str">
        <v>65MS</v>
      </c>
      <c r="N151" s="7" t="str">
        <v>70MS</v>
      </c>
      <c r="O151" s="7" t="str">
        <v>75MS</v>
      </c>
      <c r="P151" s="7" t="str">
        <v>WS</v>
      </c>
      <c r="Q151" s="7" t="str">
        <v>WSA</v>
      </c>
      <c r="R151" s="7" t="str">
        <v>WSB</v>
      </c>
      <c r="S151" s="7" t="str">
        <v>30WS</v>
      </c>
      <c r="T151" s="7" t="str">
        <v>35WS</v>
      </c>
      <c r="U151" s="7" t="str">
        <v>40WS</v>
      </c>
      <c r="V151" s="7" t="str">
        <v>45WS</v>
      </c>
      <c r="W151" s="7" t="str">
        <v>50WS</v>
      </c>
      <c r="X151" s="7" t="str">
        <v>55WS</v>
      </c>
      <c r="Y151" s="7" t="str">
        <v>60WS</v>
      </c>
      <c r="Z151" s="7" t="str">
        <v>65WS</v>
      </c>
      <c r="AA151" s="7" t="str">
        <v>70WS</v>
      </c>
      <c r="AB151" s="7" t="str">
        <v>75WS</v>
      </c>
      <c r="AC151" s="7" t="str">
        <v>MD</v>
      </c>
      <c r="AD151" s="7" t="str">
        <v>MDA</v>
      </c>
      <c r="AE151" s="7" t="str">
        <v>MDB</v>
      </c>
      <c r="AF151" s="7" t="str">
        <v>30MD</v>
      </c>
      <c r="AG151" s="7" t="str">
        <v>35MD</v>
      </c>
      <c r="AH151" s="7" t="str">
        <v>40MD</v>
      </c>
      <c r="AI151" s="7" t="str">
        <v>45MD</v>
      </c>
      <c r="AJ151" s="7" t="str">
        <v>50MD</v>
      </c>
      <c r="AK151" s="7" t="str">
        <v>55MD</v>
      </c>
      <c r="AL151" s="7" t="str">
        <v>60MD</v>
      </c>
      <c r="AM151" s="7" t="str">
        <v>65MD</v>
      </c>
      <c r="AN151" s="7" t="str">
        <v>70MD</v>
      </c>
      <c r="AO151" s="7" t="str">
        <v>75MD</v>
      </c>
      <c r="AP151" s="7" t="str">
        <v>WD</v>
      </c>
      <c r="AQ151" s="7" t="str">
        <v>WDA</v>
      </c>
      <c r="AR151" s="7" t="str">
        <v>WDB</v>
      </c>
      <c r="AS151" s="7" t="str">
        <v>30WD</v>
      </c>
      <c r="AT151" s="7" t="str">
        <v>35WD</v>
      </c>
      <c r="AU151" s="7" t="str">
        <v>40WD</v>
      </c>
      <c r="AV151" s="7" t="str">
        <v>45WD</v>
      </c>
      <c r="AW151" s="7" t="str">
        <v>50WD</v>
      </c>
      <c r="AX151" s="7" t="str">
        <v>55WD</v>
      </c>
      <c r="AY151" s="7" t="str">
        <v>60WD</v>
      </c>
      <c r="AZ151" s="7" t="str">
        <v>65WD</v>
      </c>
      <c r="BA151" s="7" t="str">
        <v>70WD</v>
      </c>
      <c r="BB151" s="7" t="str">
        <v>75WD</v>
      </c>
      <c r="BC151" s="7" t="str">
        <v>X</v>
      </c>
      <c r="BD151" s="7" t="str">
        <v>XA</v>
      </c>
      <c r="BE151" s="7" t="str">
        <v>XB</v>
      </c>
      <c r="BF151" s="7" t="str">
        <v>30X</v>
      </c>
      <c r="BG151" s="7" t="str">
        <v>35X</v>
      </c>
      <c r="BH151" s="7" t="str">
        <v>40X</v>
      </c>
      <c r="BI151" s="7" t="str">
        <v>45X</v>
      </c>
      <c r="BJ151" s="7" t="str">
        <v>50X</v>
      </c>
      <c r="BK151" s="7" t="str">
        <v>55X</v>
      </c>
      <c r="BL151" s="7" t="str">
        <v>60X</v>
      </c>
      <c r="BM151" s="7" t="str">
        <v>65X</v>
      </c>
      <c r="BN151" s="7" t="str">
        <v>70X</v>
      </c>
      <c r="BO151" s="7" t="str">
        <v>75X</v>
      </c>
      <c r="BP151" s="7" t="str">
        <v>調整（高）</v>
      </c>
      <c r="BQ151" s="7" t="str">
        <v>合計金額</v>
      </c>
    </row>
    <row r="152" spans="1:69">
      <c r="B152" s="7" t="str">
        <f>申込１!AZ45</f>
        <v/>
      </c>
      <c r="C152" s="7">
        <v>0</v>
      </c>
      <c r="D152" s="7">
        <v>0</v>
      </c>
      <c r="E152" s="7">
        <v>0</v>
      </c>
      <c r="F152" s="7">
        <v>0</v>
      </c>
      <c r="G152" s="7">
        <v>0</v>
      </c>
      <c r="H152" s="7">
        <v>0</v>
      </c>
      <c r="I152" s="7">
        <v>0</v>
      </c>
      <c r="J152" s="7">
        <v>0</v>
      </c>
      <c r="K152" s="7">
        <v>0</v>
      </c>
      <c r="L152" s="7">
        <v>0</v>
      </c>
      <c r="M152" s="7">
        <v>0</v>
      </c>
      <c r="N152" s="7">
        <v>0</v>
      </c>
      <c r="O152" s="7">
        <v>0</v>
      </c>
      <c r="P152" s="7">
        <v>0</v>
      </c>
      <c r="Q152" s="7">
        <v>0</v>
      </c>
      <c r="R152" s="7">
        <v>0</v>
      </c>
      <c r="S152" s="7">
        <v>0</v>
      </c>
      <c r="T152" s="7">
        <v>0</v>
      </c>
      <c r="U152" s="7">
        <v>0</v>
      </c>
      <c r="V152" s="7">
        <v>0</v>
      </c>
      <c r="W152" s="7">
        <v>0</v>
      </c>
      <c r="X152" s="7">
        <v>0</v>
      </c>
      <c r="Y152" s="7">
        <v>0</v>
      </c>
      <c r="Z152" s="7">
        <v>0</v>
      </c>
      <c r="AA152" s="7">
        <v>0</v>
      </c>
      <c r="AB152" s="7">
        <v>0</v>
      </c>
      <c r="AC152" s="7">
        <v>0</v>
      </c>
      <c r="AD152" s="7">
        <v>0</v>
      </c>
      <c r="AE152" s="7">
        <v>0</v>
      </c>
      <c r="AF152" s="7">
        <v>0</v>
      </c>
      <c r="AG152" s="7">
        <v>0</v>
      </c>
      <c r="AH152" s="7">
        <v>0</v>
      </c>
      <c r="AI152" s="7">
        <v>0</v>
      </c>
      <c r="AJ152" s="7">
        <v>0</v>
      </c>
      <c r="AK152" s="7">
        <v>0</v>
      </c>
      <c r="AL152" s="7">
        <v>0</v>
      </c>
      <c r="AM152" s="7">
        <v>0</v>
      </c>
      <c r="AN152" s="7">
        <v>0</v>
      </c>
      <c r="AO152" s="7">
        <v>0</v>
      </c>
      <c r="AP152" s="7">
        <v>0</v>
      </c>
      <c r="AQ152" s="7">
        <v>0</v>
      </c>
      <c r="AR152" s="7">
        <v>0</v>
      </c>
      <c r="AS152" s="7">
        <v>0</v>
      </c>
      <c r="AT152" s="7">
        <v>0</v>
      </c>
      <c r="AU152" s="7">
        <v>0</v>
      </c>
      <c r="AV152" s="7">
        <v>0</v>
      </c>
      <c r="AW152" s="7">
        <v>0</v>
      </c>
      <c r="AX152" s="7">
        <v>0</v>
      </c>
      <c r="AY152" s="7">
        <v>0</v>
      </c>
      <c r="AZ152" s="7">
        <v>0</v>
      </c>
      <c r="BA152" s="7">
        <v>0</v>
      </c>
      <c r="BB152" s="7">
        <v>0</v>
      </c>
      <c r="BC152" s="7">
        <v>0</v>
      </c>
      <c r="BD152" s="7">
        <v>0</v>
      </c>
      <c r="BE152" s="7">
        <v>0</v>
      </c>
      <c r="BF152" s="7">
        <v>0</v>
      </c>
      <c r="BG152" s="7">
        <v>0</v>
      </c>
      <c r="BH152" s="7">
        <v>0</v>
      </c>
      <c r="BI152" s="7">
        <v>0</v>
      </c>
      <c r="BJ152" s="7">
        <v>0</v>
      </c>
      <c r="BK152" s="7">
        <v>0</v>
      </c>
      <c r="BL152" s="7">
        <v>0</v>
      </c>
      <c r="BM152" s="7">
        <v>0</v>
      </c>
      <c r="BN152" s="7">
        <v>0</v>
      </c>
      <c r="BO152" s="7">
        <v>0</v>
      </c>
      <c r="BP152" s="7">
        <v>0</v>
      </c>
      <c r="BQ152" s="7">
        <v>0</v>
      </c>
    </row>
    <row r="153" spans="1:69">
      <c r="B153" s="7" t="s">
        <v>372</v>
      </c>
      <c r="C153" s="7">
        <v>0</v>
      </c>
      <c r="D153" s="7">
        <v>0</v>
      </c>
      <c r="E153" s="7">
        <v>0</v>
      </c>
      <c r="F153" s="7">
        <v>0</v>
      </c>
      <c r="G153" s="7">
        <v>0</v>
      </c>
      <c r="H153" s="7">
        <v>0</v>
      </c>
      <c r="I153" s="7">
        <v>0</v>
      </c>
      <c r="J153" s="7">
        <v>0</v>
      </c>
      <c r="K153" s="7">
        <v>0</v>
      </c>
      <c r="L153" s="7">
        <v>0</v>
      </c>
      <c r="M153" s="7">
        <v>0</v>
      </c>
      <c r="N153" s="7">
        <v>0</v>
      </c>
      <c r="O153" s="7">
        <v>0</v>
      </c>
      <c r="P153" s="7">
        <v>0</v>
      </c>
      <c r="Q153" s="7">
        <v>0</v>
      </c>
      <c r="R153" s="7">
        <v>0</v>
      </c>
      <c r="S153" s="7">
        <v>0</v>
      </c>
      <c r="T153" s="7">
        <v>0</v>
      </c>
      <c r="U153" s="7">
        <v>0</v>
      </c>
      <c r="V153" s="7">
        <v>0</v>
      </c>
      <c r="W153" s="7">
        <v>0</v>
      </c>
      <c r="X153" s="7">
        <v>0</v>
      </c>
      <c r="Y153" s="7">
        <v>0</v>
      </c>
      <c r="Z153" s="7">
        <v>0</v>
      </c>
      <c r="AA153" s="7">
        <v>0</v>
      </c>
      <c r="AB153" s="7">
        <v>0</v>
      </c>
      <c r="AC153" s="7">
        <v>0</v>
      </c>
      <c r="AD153" s="7">
        <v>0</v>
      </c>
      <c r="AE153" s="7">
        <v>0</v>
      </c>
      <c r="AF153" s="7">
        <v>0</v>
      </c>
      <c r="AG153" s="7">
        <v>0</v>
      </c>
      <c r="AH153" s="7">
        <v>0</v>
      </c>
      <c r="AI153" s="7">
        <v>0</v>
      </c>
      <c r="AJ153" s="7">
        <v>0</v>
      </c>
      <c r="AK153" s="7">
        <v>0</v>
      </c>
      <c r="AL153" s="7">
        <v>0</v>
      </c>
      <c r="AM153" s="7">
        <v>0</v>
      </c>
      <c r="AN153" s="7">
        <v>0</v>
      </c>
      <c r="AO153" s="7">
        <v>0</v>
      </c>
      <c r="AP153" s="7">
        <v>0</v>
      </c>
      <c r="AQ153" s="7">
        <v>0</v>
      </c>
      <c r="AR153" s="7">
        <v>0</v>
      </c>
      <c r="AS153" s="7">
        <v>0</v>
      </c>
      <c r="AT153" s="7">
        <v>0</v>
      </c>
      <c r="AU153" s="7">
        <v>0</v>
      </c>
      <c r="AV153" s="7">
        <v>0</v>
      </c>
      <c r="AW153" s="7">
        <v>0</v>
      </c>
      <c r="AX153" s="7">
        <v>0</v>
      </c>
      <c r="AY153" s="7">
        <v>0</v>
      </c>
      <c r="AZ153" s="7">
        <v>0</v>
      </c>
      <c r="BA153" s="7">
        <v>0</v>
      </c>
      <c r="BB153" s="7">
        <v>0</v>
      </c>
      <c r="BC153" s="7">
        <v>0</v>
      </c>
      <c r="BD153" s="7">
        <v>0</v>
      </c>
      <c r="BE153" s="7">
        <v>0</v>
      </c>
      <c r="BF153" s="7">
        <v>0</v>
      </c>
      <c r="BG153" s="7">
        <v>0</v>
      </c>
      <c r="BH153" s="7">
        <v>0</v>
      </c>
      <c r="BI153" s="7">
        <v>0</v>
      </c>
      <c r="BJ153" s="7">
        <v>0</v>
      </c>
      <c r="BK153" s="7">
        <v>0</v>
      </c>
      <c r="BL153" s="7">
        <v>0</v>
      </c>
      <c r="BM153" s="7">
        <v>0</v>
      </c>
      <c r="BN153" s="7">
        <v>0</v>
      </c>
      <c r="BO153" s="7">
        <v>0</v>
      </c>
      <c r="BP153" s="7">
        <v>0</v>
      </c>
      <c r="BQ153" s="7">
        <v>0</v>
      </c>
    </row>
    <row r="155" spans="1:69">
      <c r="N155" s="7" t="str">
        <f>申込１!AY6</f>
        <v>MS</v>
      </c>
      <c r="O155" s="7">
        <f>申込１!AZ6</f>
        <v>0</v>
      </c>
      <c r="P155" s="30">
        <f>申込１!BA6</f>
        <v>0</v>
      </c>
    </row>
    <row r="156" spans="1:69">
      <c r="N156" s="7" t="str">
        <f>申込１!AY7</f>
        <v>MSA</v>
      </c>
      <c r="O156" s="7">
        <f>申込１!AZ7</f>
        <v>0</v>
      </c>
      <c r="P156" s="30">
        <f>申込１!BA7</f>
        <v>0</v>
      </c>
    </row>
    <row r="157" spans="1:69">
      <c r="N157" s="7" t="str">
        <f>申込１!AY8</f>
        <v>MSB</v>
      </c>
      <c r="O157" s="7">
        <f>申込１!AZ8</f>
        <v>0</v>
      </c>
      <c r="P157" s="30">
        <f>申込１!BA8</f>
        <v>0</v>
      </c>
    </row>
    <row r="158" spans="1:69">
      <c r="N158" s="7" t="str">
        <f>申込１!AY9</f>
        <v>30MS</v>
      </c>
      <c r="O158" s="7">
        <f>申込１!AZ9</f>
        <v>0</v>
      </c>
      <c r="P158" s="30">
        <f>申込１!BA9</f>
        <v>0</v>
      </c>
    </row>
    <row r="159" spans="1:69">
      <c r="N159" s="7" t="str">
        <f>申込１!AY10</f>
        <v>35MS</v>
      </c>
      <c r="O159" s="7">
        <f>申込１!AZ10</f>
        <v>0</v>
      </c>
      <c r="P159" s="30">
        <f>申込１!BA10</f>
        <v>0</v>
      </c>
    </row>
    <row r="160" spans="1:69">
      <c r="N160" s="7" t="str">
        <f>申込１!AY11</f>
        <v>40MS</v>
      </c>
      <c r="O160" s="7">
        <f>申込１!AZ11</f>
        <v>0</v>
      </c>
      <c r="P160" s="30">
        <f>申込１!BA11</f>
        <v>0</v>
      </c>
    </row>
    <row r="161" spans="14:16">
      <c r="N161" s="7" t="str">
        <f>申込１!AY12</f>
        <v>45MS</v>
      </c>
      <c r="O161" s="7">
        <f>申込１!AZ12</f>
        <v>0</v>
      </c>
      <c r="P161" s="30">
        <f>申込１!BA12</f>
        <v>0</v>
      </c>
    </row>
    <row r="162" spans="14:16">
      <c r="N162" s="7" t="str">
        <f>申込１!AY13</f>
        <v>50MS</v>
      </c>
      <c r="O162" s="7">
        <f>申込１!AZ13</f>
        <v>0</v>
      </c>
      <c r="P162" s="30">
        <f>申込１!BA13</f>
        <v>0</v>
      </c>
    </row>
    <row r="163" spans="14:16">
      <c r="N163" s="7" t="str">
        <f>申込１!AY14</f>
        <v>55MS</v>
      </c>
      <c r="O163" s="7">
        <f>申込１!AZ14</f>
        <v>0</v>
      </c>
      <c r="P163" s="30">
        <f>申込１!BA14</f>
        <v>0</v>
      </c>
    </row>
    <row r="164" spans="14:16">
      <c r="N164" s="7" t="str">
        <f>申込１!AY15</f>
        <v>60MS</v>
      </c>
      <c r="O164" s="7">
        <f>申込１!AZ15</f>
        <v>0</v>
      </c>
      <c r="P164" s="30">
        <f>申込１!BA15</f>
        <v>0</v>
      </c>
    </row>
    <row r="165" spans="14:16">
      <c r="N165" s="7" t="str">
        <f>申込１!AY16</f>
        <v>65MS</v>
      </c>
      <c r="O165" s="7">
        <f>申込１!AZ16</f>
        <v>0</v>
      </c>
      <c r="P165" s="30">
        <f>申込１!BA16</f>
        <v>0</v>
      </c>
    </row>
    <row r="166" spans="14:16">
      <c r="N166" s="7" t="str">
        <f>申込１!AY17</f>
        <v>70MS</v>
      </c>
      <c r="O166" s="7">
        <f>申込１!AZ17</f>
        <v>0</v>
      </c>
      <c r="P166" s="30">
        <f>申込１!BA17</f>
        <v>0</v>
      </c>
    </row>
    <row r="167" spans="14:16">
      <c r="N167" s="7" t="str">
        <f>申込１!AY18</f>
        <v>75MS</v>
      </c>
      <c r="O167" s="7">
        <f>申込１!AZ18</f>
        <v>0</v>
      </c>
      <c r="P167" s="30">
        <f>申込１!BA18</f>
        <v>0</v>
      </c>
    </row>
    <row r="168" spans="14:16">
      <c r="N168" s="7" t="str">
        <f>申込１!AY19</f>
        <v>WS</v>
      </c>
      <c r="O168" s="7">
        <f>申込１!AZ19</f>
        <v>0</v>
      </c>
      <c r="P168" s="30">
        <f>申込１!BA19</f>
        <v>0</v>
      </c>
    </row>
    <row r="169" spans="14:16">
      <c r="N169" s="7" t="str">
        <f>申込１!AY20</f>
        <v>WSA</v>
      </c>
      <c r="O169" s="7">
        <f>申込１!AZ20</f>
        <v>0</v>
      </c>
      <c r="P169" s="30">
        <f>申込１!BA20</f>
        <v>0</v>
      </c>
    </row>
    <row r="170" spans="14:16">
      <c r="N170" s="7" t="str">
        <f>申込１!AY21</f>
        <v>WSB</v>
      </c>
      <c r="O170" s="7">
        <f>申込１!AZ21</f>
        <v>0</v>
      </c>
      <c r="P170" s="30">
        <f>申込１!BA21</f>
        <v>0</v>
      </c>
    </row>
    <row r="171" spans="14:16">
      <c r="N171" s="7" t="str">
        <f>申込１!AY22</f>
        <v>30WS</v>
      </c>
      <c r="O171" s="7">
        <f>申込１!AZ22</f>
        <v>0</v>
      </c>
      <c r="P171" s="30">
        <f>申込１!BA22</f>
        <v>0</v>
      </c>
    </row>
    <row r="172" spans="14:16">
      <c r="N172" s="7" t="str">
        <f>申込１!AY23</f>
        <v>35WS</v>
      </c>
      <c r="O172" s="7">
        <f>申込１!AZ23</f>
        <v>0</v>
      </c>
      <c r="P172" s="30">
        <f>申込１!BA23</f>
        <v>0</v>
      </c>
    </row>
    <row r="173" spans="14:16">
      <c r="N173" s="7" t="str">
        <f>申込１!AY24</f>
        <v>40WS</v>
      </c>
      <c r="O173" s="7">
        <f>申込１!AZ24</f>
        <v>0</v>
      </c>
      <c r="P173" s="30">
        <f>申込１!BA24</f>
        <v>0</v>
      </c>
    </row>
    <row r="174" spans="14:16">
      <c r="N174" s="7" t="str">
        <f>申込１!AY25</f>
        <v>45WS</v>
      </c>
      <c r="O174" s="7">
        <f>申込１!AZ25</f>
        <v>0</v>
      </c>
      <c r="P174" s="30">
        <f>申込１!BA25</f>
        <v>0</v>
      </c>
    </row>
    <row r="175" spans="14:16">
      <c r="N175" s="7" t="str">
        <f>申込１!AY26</f>
        <v>50WS</v>
      </c>
      <c r="O175" s="7">
        <f>申込１!AZ26</f>
        <v>0</v>
      </c>
      <c r="P175" s="30">
        <f>申込１!BA26</f>
        <v>0</v>
      </c>
    </row>
    <row r="176" spans="14:16">
      <c r="N176" s="7" t="str">
        <f>申込１!AY27</f>
        <v>55WS</v>
      </c>
      <c r="O176" s="7">
        <f>申込１!AZ27</f>
        <v>0</v>
      </c>
      <c r="P176" s="30">
        <f>申込１!BA27</f>
        <v>0</v>
      </c>
    </row>
    <row r="177" spans="14:16">
      <c r="N177" s="7" t="str">
        <f>申込１!AY28</f>
        <v>60WS</v>
      </c>
      <c r="O177" s="7">
        <f>申込１!AZ28</f>
        <v>0</v>
      </c>
      <c r="P177" s="30">
        <f>申込１!BA28</f>
        <v>0</v>
      </c>
    </row>
    <row r="178" spans="14:16">
      <c r="N178" s="7" t="str">
        <f>申込１!AY29</f>
        <v>65WS</v>
      </c>
      <c r="O178" s="7">
        <f>申込１!AZ29</f>
        <v>0</v>
      </c>
      <c r="P178" s="30">
        <f>申込１!BA29</f>
        <v>0</v>
      </c>
    </row>
    <row r="179" spans="14:16">
      <c r="N179" s="7" t="str">
        <f>申込１!AY30</f>
        <v>70WS</v>
      </c>
      <c r="O179" s="7">
        <f>申込１!AZ30</f>
        <v>0</v>
      </c>
      <c r="P179" s="30">
        <f>申込１!BA30</f>
        <v>0</v>
      </c>
    </row>
    <row r="180" spans="14:16">
      <c r="N180" s="7" t="str">
        <f>申込１!AY31</f>
        <v>75WS</v>
      </c>
      <c r="O180" s="7">
        <f>申込１!AZ31</f>
        <v>0</v>
      </c>
      <c r="P180" s="30">
        <f>申込１!BA31</f>
        <v>0</v>
      </c>
    </row>
    <row r="181" spans="14:16">
      <c r="N181" s="7" t="str">
        <f>申込１!AY32</f>
        <v>MD</v>
      </c>
      <c r="O181" s="7">
        <f>申込１!AZ32</f>
        <v>0</v>
      </c>
      <c r="P181" s="30">
        <f>申込１!BA32</f>
        <v>0</v>
      </c>
    </row>
    <row r="182" spans="14:16">
      <c r="N182" s="7" t="str">
        <f>申込１!AY33</f>
        <v>MDA</v>
      </c>
      <c r="O182" s="7">
        <f>申込１!AZ33</f>
        <v>0</v>
      </c>
      <c r="P182" s="30">
        <f>申込１!BA33</f>
        <v>0</v>
      </c>
    </row>
    <row r="183" spans="14:16">
      <c r="N183" s="7" t="str">
        <f>申込１!AY34</f>
        <v>MDB</v>
      </c>
      <c r="O183" s="7">
        <f>申込１!AZ34</f>
        <v>0</v>
      </c>
      <c r="P183" s="30">
        <f>申込１!BA34</f>
        <v>0</v>
      </c>
    </row>
    <row r="184" spans="14:16">
      <c r="N184" s="7" t="str">
        <f>申込１!AY35</f>
        <v>30MD</v>
      </c>
      <c r="O184" s="7">
        <f>申込１!AZ35</f>
        <v>0</v>
      </c>
      <c r="P184" s="30">
        <f>申込１!BA35</f>
        <v>0</v>
      </c>
    </row>
    <row r="185" spans="14:16">
      <c r="N185" s="7" t="str">
        <f>申込１!AY36</f>
        <v>35MD</v>
      </c>
      <c r="O185" s="7">
        <f>申込１!AZ36</f>
        <v>0</v>
      </c>
      <c r="P185" s="30">
        <f>申込１!BA36</f>
        <v>0</v>
      </c>
    </row>
    <row r="186" spans="14:16">
      <c r="N186" s="7" t="str">
        <f>申込１!AY37</f>
        <v>40MD</v>
      </c>
      <c r="O186" s="7">
        <f>申込１!AZ37</f>
        <v>0</v>
      </c>
      <c r="P186" s="30">
        <f>申込１!BA37</f>
        <v>0</v>
      </c>
    </row>
    <row r="187" spans="14:16">
      <c r="N187" s="7" t="str">
        <f>申込１!AY38</f>
        <v>45MD</v>
      </c>
      <c r="O187" s="7">
        <f>申込１!AZ38</f>
        <v>0</v>
      </c>
      <c r="P187" s="30">
        <f>申込１!BA38</f>
        <v>0</v>
      </c>
    </row>
    <row r="188" spans="14:16">
      <c r="N188" s="7" t="str">
        <f>申込１!AY39</f>
        <v>50MD</v>
      </c>
      <c r="O188" s="7">
        <f>申込１!AZ39</f>
        <v>0</v>
      </c>
      <c r="P188" s="30">
        <f>申込１!BA39</f>
        <v>0</v>
      </c>
    </row>
    <row r="189" spans="14:16">
      <c r="N189" s="7" t="str">
        <f>申込１!AY40</f>
        <v>55MD</v>
      </c>
      <c r="O189" s="7">
        <f>申込１!AZ40</f>
        <v>0</v>
      </c>
      <c r="P189" s="30">
        <f>申込１!BA40</f>
        <v>0</v>
      </c>
    </row>
    <row r="190" spans="14:16">
      <c r="N190" s="7" t="str">
        <f>申込１!AY41</f>
        <v>60MD</v>
      </c>
      <c r="O190" s="7">
        <f>申込１!AZ41</f>
        <v>0</v>
      </c>
      <c r="P190" s="30">
        <f>申込１!BA41</f>
        <v>0</v>
      </c>
    </row>
    <row r="191" spans="14:16">
      <c r="N191" s="7" t="str">
        <f>申込１!AY42</f>
        <v>65MD</v>
      </c>
      <c r="O191" s="7">
        <f>申込１!AZ42</f>
        <v>0</v>
      </c>
      <c r="P191" s="30">
        <f>申込１!BA42</f>
        <v>0</v>
      </c>
    </row>
    <row r="192" spans="14:16">
      <c r="N192" s="7" t="str">
        <f>申込１!AY43</f>
        <v>70MD</v>
      </c>
      <c r="O192" s="7">
        <f>申込１!AZ43</f>
        <v>0</v>
      </c>
      <c r="P192" s="30">
        <f>申込１!BA43</f>
        <v>0</v>
      </c>
    </row>
    <row r="193" spans="14:16">
      <c r="N193" s="7" t="str">
        <f>申込１!AY44</f>
        <v>75MD</v>
      </c>
      <c r="O193" s="7">
        <f>申込１!AZ44</f>
        <v>0</v>
      </c>
      <c r="P193" s="30">
        <f>申込１!BA44</f>
        <v>0</v>
      </c>
    </row>
    <row r="194" spans="14:16">
      <c r="N194" s="7" t="str">
        <f>申込１!BD6</f>
        <v>WD</v>
      </c>
      <c r="O194" s="30">
        <f>申込１!BE6</f>
        <v>0</v>
      </c>
      <c r="P194" s="30">
        <f>申込１!BF6</f>
        <v>0</v>
      </c>
    </row>
    <row r="195" spans="14:16">
      <c r="N195" s="7" t="s">
        <v>110</v>
      </c>
      <c r="O195" s="30">
        <f>申込１!BE7</f>
        <v>0</v>
      </c>
      <c r="P195" s="30">
        <f>申込１!BF7</f>
        <v>0</v>
      </c>
    </row>
    <row r="196" spans="14:16">
      <c r="N196" s="7" t="s">
        <v>112</v>
      </c>
      <c r="O196" s="30">
        <f>申込１!BE8</f>
        <v>0</v>
      </c>
      <c r="P196" s="30">
        <f>申込１!BF8</f>
        <v>0</v>
      </c>
    </row>
    <row r="197" spans="14:16">
      <c r="N197" s="7" t="s">
        <v>113</v>
      </c>
      <c r="O197" s="30">
        <f>申込１!BE9</f>
        <v>0</v>
      </c>
      <c r="P197" s="30">
        <f>申込１!BF9</f>
        <v>0</v>
      </c>
    </row>
    <row r="198" spans="14:16">
      <c r="N198" s="7" t="s">
        <v>114</v>
      </c>
      <c r="O198" s="30">
        <f>申込１!BE10</f>
        <v>0</v>
      </c>
      <c r="P198" s="30">
        <f>申込１!BF10</f>
        <v>0</v>
      </c>
    </row>
    <row r="199" spans="14:16">
      <c r="N199" s="7" t="s">
        <v>115</v>
      </c>
      <c r="O199" s="30">
        <f>申込１!BE11</f>
        <v>0</v>
      </c>
      <c r="P199" s="30">
        <f>申込１!BF11</f>
        <v>0</v>
      </c>
    </row>
    <row r="200" spans="14:16">
      <c r="N200" s="7" t="s">
        <v>116</v>
      </c>
      <c r="O200" s="30">
        <f>申込１!BE12</f>
        <v>0</v>
      </c>
      <c r="P200" s="30">
        <f>申込１!BF12</f>
        <v>0</v>
      </c>
    </row>
    <row r="201" spans="14:16">
      <c r="N201" s="7" t="s">
        <v>117</v>
      </c>
      <c r="O201" s="30">
        <f>申込１!BE13</f>
        <v>0</v>
      </c>
      <c r="P201" s="30">
        <f>申込１!BF13</f>
        <v>0</v>
      </c>
    </row>
    <row r="202" spans="14:16">
      <c r="N202" s="7" t="s">
        <v>118</v>
      </c>
      <c r="O202" s="30">
        <f>申込１!BE14</f>
        <v>0</v>
      </c>
      <c r="P202" s="30">
        <f>申込１!BF14</f>
        <v>0</v>
      </c>
    </row>
    <row r="203" spans="14:16">
      <c r="N203" s="7" t="s">
        <v>119</v>
      </c>
      <c r="O203" s="30">
        <f>申込１!BE15</f>
        <v>0</v>
      </c>
      <c r="P203" s="30">
        <f>申込１!BF15</f>
        <v>0</v>
      </c>
    </row>
    <row r="204" spans="14:16">
      <c r="N204" s="7" t="s">
        <v>120</v>
      </c>
      <c r="O204" s="30">
        <f>申込１!BE16</f>
        <v>0</v>
      </c>
      <c r="P204" s="30">
        <f>申込１!BF16</f>
        <v>0</v>
      </c>
    </row>
    <row r="205" spans="14:16">
      <c r="N205" s="7" t="s">
        <v>121</v>
      </c>
      <c r="O205" s="30">
        <f>申込１!BE17</f>
        <v>0</v>
      </c>
      <c r="P205" s="30">
        <f>申込１!BF17</f>
        <v>0</v>
      </c>
    </row>
    <row r="206" spans="14:16">
      <c r="N206" s="7" t="s">
        <v>122</v>
      </c>
      <c r="O206" s="30">
        <f>申込１!BE18</f>
        <v>0</v>
      </c>
      <c r="P206" s="30">
        <f>申込１!BF18</f>
        <v>0</v>
      </c>
    </row>
    <row r="207" spans="14:16">
      <c r="N207" s="7" t="s">
        <v>304</v>
      </c>
      <c r="O207" s="30">
        <f>申込１!BE19</f>
        <v>0</v>
      </c>
      <c r="P207" s="30">
        <f>申込１!BF19</f>
        <v>0</v>
      </c>
    </row>
    <row r="208" spans="14:16">
      <c r="N208" s="7" t="s">
        <v>123</v>
      </c>
      <c r="O208" s="30">
        <f>申込１!BE20</f>
        <v>0</v>
      </c>
      <c r="P208" s="30">
        <f>申込１!BF20</f>
        <v>0</v>
      </c>
    </row>
    <row r="209" spans="14:16">
      <c r="N209" s="7" t="s">
        <v>124</v>
      </c>
      <c r="O209" s="30">
        <f>申込１!BE21</f>
        <v>0</v>
      </c>
      <c r="P209" s="30">
        <f>申込１!BF21</f>
        <v>0</v>
      </c>
    </row>
    <row r="210" spans="14:16">
      <c r="N210" s="7" t="s">
        <v>125</v>
      </c>
      <c r="O210" s="30">
        <f>申込１!BE22</f>
        <v>0</v>
      </c>
      <c r="P210" s="30">
        <f>申込１!BF22</f>
        <v>0</v>
      </c>
    </row>
    <row r="211" spans="14:16">
      <c r="N211" s="7" t="s">
        <v>126</v>
      </c>
      <c r="O211" s="30">
        <f>申込１!BE23</f>
        <v>0</v>
      </c>
      <c r="P211" s="30">
        <f>申込１!BF23</f>
        <v>0</v>
      </c>
    </row>
    <row r="212" spans="14:16">
      <c r="N212" s="7" t="s">
        <v>127</v>
      </c>
      <c r="O212" s="30">
        <f>申込１!BE24</f>
        <v>0</v>
      </c>
      <c r="P212" s="30">
        <f>申込１!BF24</f>
        <v>0</v>
      </c>
    </row>
    <row r="213" spans="14:16">
      <c r="N213" s="7" t="s">
        <v>128</v>
      </c>
      <c r="O213" s="30">
        <f>申込１!BE25</f>
        <v>0</v>
      </c>
      <c r="P213" s="30">
        <f>申込１!BF25</f>
        <v>0</v>
      </c>
    </row>
    <row r="214" spans="14:16">
      <c r="N214" s="7" t="s">
        <v>129</v>
      </c>
      <c r="O214" s="30">
        <f>申込１!BE26</f>
        <v>0</v>
      </c>
      <c r="P214" s="30">
        <f>申込１!BF26</f>
        <v>0</v>
      </c>
    </row>
    <row r="215" spans="14:16">
      <c r="N215" s="7" t="s">
        <v>130</v>
      </c>
      <c r="O215" s="30">
        <f>申込１!BE27</f>
        <v>0</v>
      </c>
      <c r="P215" s="30">
        <f>申込１!BF27</f>
        <v>0</v>
      </c>
    </row>
    <row r="216" spans="14:16">
      <c r="N216" s="7" t="s">
        <v>131</v>
      </c>
      <c r="O216" s="30">
        <f>申込１!BE28</f>
        <v>0</v>
      </c>
      <c r="P216" s="30">
        <f>申込１!BF28</f>
        <v>0</v>
      </c>
    </row>
    <row r="217" spans="14:16">
      <c r="N217" s="7" t="s">
        <v>132</v>
      </c>
      <c r="O217" s="30">
        <f>申込１!BE29</f>
        <v>0</v>
      </c>
      <c r="P217" s="30">
        <f>申込１!BF29</f>
        <v>0</v>
      </c>
    </row>
    <row r="218" spans="14:16">
      <c r="N218" s="7" t="s">
        <v>133</v>
      </c>
      <c r="O218" s="30">
        <f>申込１!BE30</f>
        <v>0</v>
      </c>
      <c r="P218" s="30">
        <f>申込１!BF30</f>
        <v>0</v>
      </c>
    </row>
    <row r="219" spans="14:16">
      <c r="N219" s="7" t="s">
        <v>134</v>
      </c>
      <c r="O219" s="30">
        <f>申込１!BE31</f>
        <v>0</v>
      </c>
      <c r="P219" s="30">
        <f>申込１!BF31</f>
        <v>0</v>
      </c>
    </row>
    <row r="220" spans="14:16">
      <c r="N220" s="7" t="s">
        <v>368</v>
      </c>
      <c r="O220" s="30">
        <f>申込１!BE32</f>
        <v>0</v>
      </c>
      <c r="P220" s="30">
        <f>申込１!BF32</f>
        <v>0</v>
      </c>
    </row>
    <row r="221" spans="14:16">
      <c r="N221" s="7" t="s">
        <v>369</v>
      </c>
      <c r="O221" s="30">
        <f>申込１!BE33</f>
        <v>0</v>
      </c>
      <c r="P221" s="30">
        <f>申込１!BF33</f>
        <v>0</v>
      </c>
    </row>
  </sheetData>
  <sheetProtection sort="0"/>
  <sortState ref="A43:V102">
    <sortCondition descending="1" ref="T83:T132"/>
    <sortCondition ref="D83:D132"/>
    <sortCondition ref="G83:G132"/>
  </sortState>
  <customSheetViews>
    <customSheetView guid="{4EAC653A-9D88-4D70-A75C-EFB4EA9B306F}" scale="106" topLeftCell="I1">
      <selection activeCell="V2" sqref="V2"/>
      <pageMargins left="0.7" right="0.7" top="0.75" bottom="0.75" header="0.3" footer="0.3"/>
      <pageSetup paperSize="9" orientation="portrait" horizontalDpi="4294967293" verticalDpi="0" r:id="rId1"/>
    </customSheetView>
    <customSheetView guid="{8C013384-B3A3-4BA1-9FB7-E1F9CD77BBB2}" scale="106" topLeftCell="I1">
      <selection activeCell="V2" sqref="V2"/>
      <pageMargins left="0.7" right="0.7" top="0.75" bottom="0.75" header="0.3" footer="0.3"/>
      <pageSetup paperSize="9" orientation="portrait" horizontalDpi="4294967293" verticalDpi="0" r:id="rId2"/>
    </customSheetView>
    <customSheetView guid="{190C3094-A738-4124-8874-74F158CE3F76}" scale="106" topLeftCell="I1">
      <selection activeCell="V2" sqref="V2"/>
      <pageMargins left="0.7" right="0.7" top="0.75" bottom="0.75" header="0.3" footer="0.3"/>
      <pageSetup paperSize="9" orientation="portrait" horizontalDpi="4294967293" verticalDpi="0" r:id="rId3"/>
    </customSheetView>
  </customSheetViews>
  <phoneticPr fontId="1"/>
  <pageMargins left="0.7" right="0.7" top="0.75" bottom="0.75" header="0.3" footer="0.3"/>
  <pageSetup paperSize="9" orientation="portrait" horizontalDpi="4294967293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申込１</vt:lpstr>
      <vt:lpstr>エントリー集計データ</vt:lpstr>
      <vt:lpstr>申込１!Print_Area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shozo</dc:creator>
  <cp:lastModifiedBy>吉岡亨二</cp:lastModifiedBy>
  <cp:lastPrinted>2023-03-05T13:55:26Z</cp:lastPrinted>
  <dcterms:created xsi:type="dcterms:W3CDTF">2015-09-06T16:03:40Z</dcterms:created>
  <dcterms:modified xsi:type="dcterms:W3CDTF">2023-03-21T12:33:29Z</dcterms:modified>
</cp:coreProperties>
</file>